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as2\share\ME\emj(이화의대)\2024-4\5 ME 진행 중\"/>
    </mc:Choice>
  </mc:AlternateContent>
  <xr:revisionPtr revIDLastSave="0" documentId="13_ncr:1_{C1F885AB-2397-4125-9020-DA1015939A6E}" xr6:coauthVersionLast="47" xr6:coauthVersionMax="47" xr10:uidLastSave="{00000000-0000-0000-0000-000000000000}"/>
  <bookViews>
    <workbookView xWindow="2415" yWindow="630" windowWidth="21600" windowHeight="14205" xr2:uid="{00000000-000D-0000-FFFF-FFFF00000000}"/>
  </bookViews>
  <sheets>
    <sheet name="Supplement 1" sheetId="1" r:id="rId1"/>
    <sheet name="Supplement 2" sheetId="3" r:id="rId2"/>
    <sheet name="Supplement 3" sheetId="4" r:id="rId3"/>
    <sheet name="Supplement 4" sheetId="5" r:id="rId4"/>
    <sheet name="Supplement 5" sheetId="6" r:id="rId5"/>
    <sheet name="S6-figure1" sheetId="7" r:id="rId6"/>
    <sheet name="S6-figure2" sheetId="8" r:id="rId7"/>
    <sheet name="S6-figure3" sheetId="9" r:id="rId8"/>
    <sheet name="S6-figure4" sheetId="10" r:id="rId9"/>
    <sheet name="S6-figure5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1" l="1"/>
  <c r="C32" i="11"/>
  <c r="D32" i="11"/>
  <c r="E32" i="11"/>
  <c r="F32" i="11"/>
  <c r="G32" i="11"/>
  <c r="H32" i="11"/>
  <c r="I32" i="11"/>
  <c r="J32" i="11"/>
  <c r="K32" i="11"/>
  <c r="L32" i="11"/>
  <c r="L35" i="11" s="1"/>
  <c r="B35" i="11"/>
  <c r="C4" i="10"/>
  <c r="C5" i="10"/>
  <c r="C6" i="10"/>
  <c r="C7" i="10"/>
  <c r="C8" i="10"/>
  <c r="C9" i="10"/>
  <c r="C10" i="10"/>
  <c r="C11" i="10"/>
  <c r="C12" i="10"/>
  <c r="C13" i="10"/>
  <c r="C14" i="10"/>
  <c r="D1" i="8"/>
  <c r="F10" i="8" s="1"/>
  <c r="F4" i="8"/>
  <c r="F8" i="8"/>
  <c r="F11" i="8"/>
  <c r="F12" i="8"/>
  <c r="F16" i="8"/>
  <c r="F18" i="8"/>
  <c r="F19" i="8"/>
  <c r="F20" i="8"/>
  <c r="C21" i="8"/>
  <c r="C1" i="8" s="1"/>
  <c r="C22" i="8"/>
  <c r="F23" i="8"/>
  <c r="F24" i="8"/>
  <c r="E22" i="8" l="1"/>
  <c r="E10" i="8"/>
  <c r="E18" i="8"/>
  <c r="E20" i="8"/>
  <c r="E3" i="8"/>
  <c r="E11" i="8"/>
  <c r="E19" i="8"/>
  <c r="E5" i="8"/>
  <c r="E13" i="8"/>
  <c r="E7" i="8"/>
  <c r="E15" i="8"/>
  <c r="E16" i="8"/>
  <c r="E6" i="8"/>
  <c r="E14" i="8"/>
  <c r="E8" i="8"/>
  <c r="E23" i="8"/>
  <c r="E4" i="8"/>
  <c r="E9" i="8"/>
  <c r="E17" i="8"/>
  <c r="E24" i="8"/>
  <c r="E12" i="8"/>
  <c r="F17" i="8"/>
  <c r="F9" i="8"/>
  <c r="F22" i="8"/>
  <c r="F6" i="8"/>
  <c r="F21" i="8"/>
  <c r="E21" i="8"/>
  <c r="F13" i="8"/>
  <c r="F5" i="8"/>
  <c r="F15" i="8"/>
  <c r="F7" i="8"/>
  <c r="F14" i="8"/>
  <c r="F3" i="8"/>
</calcChain>
</file>

<file path=xl/sharedStrings.xml><?xml version="1.0" encoding="utf-8"?>
<sst xmlns="http://schemas.openxmlformats.org/spreadsheetml/2006/main" count="223" uniqueCount="181">
  <si>
    <t xml:space="preserve">D52.1, Drug-induced folate deficiency anemia </t>
  </si>
  <si>
    <t xml:space="preserve">D59.0, Drug-induced hemolytic anemia </t>
  </si>
  <si>
    <t xml:space="preserve">D59.2, Drug-induced nonautoimmune hemolytic anemia </t>
  </si>
  <si>
    <t>D61.1, Drug-induced aplastic anemia</t>
  </si>
  <si>
    <t>D64.2, Secondary sideroblastic anemia due to drugs and toxins</t>
  </si>
  <si>
    <t>E06.4, Drug-induced thyroiditis</t>
  </si>
  <si>
    <t>E16.0, Drug-induced hypoglycemia without coma</t>
  </si>
  <si>
    <t>E23.1, Drug-induced hypopituitarism</t>
  </si>
  <si>
    <t>E24.2, Drug-induced Cushing syndrome</t>
  </si>
  <si>
    <t>E27.3, Drug-induced adrenocortical insufficiency</t>
  </si>
  <si>
    <t>E66.1, Drug-induced obesity</t>
  </si>
  <si>
    <t>G21.1, Other drug-induced secondary parkinsonism</t>
  </si>
  <si>
    <t>G24.0, Drug-induced dystonia</t>
  </si>
  <si>
    <t>G25.1, Drug-induced tremor</t>
  </si>
  <si>
    <t xml:space="preserve">G25.4, Drug-induced chorea </t>
  </si>
  <si>
    <t xml:space="preserve">G25.6, Drug-induced tics and other tics of organic origin </t>
  </si>
  <si>
    <t xml:space="preserve">G44.4, Drug-induced headache, not elsewhere classified </t>
  </si>
  <si>
    <t xml:space="preserve">G62.0, Drug-induced polyneuropathy </t>
  </si>
  <si>
    <t>G72.0, Drug-induced myopathy</t>
  </si>
  <si>
    <t xml:space="preserve">I95.2, Hypotension due to drugs </t>
  </si>
  <si>
    <t>J70.2, Acute drug-induced interstitial lung disorders</t>
  </si>
  <si>
    <t>J70.3, Chronic drug-induced interstitial lung disorders</t>
  </si>
  <si>
    <t>J70.4, Drug-induced interstitial lung disorder, unspecified</t>
  </si>
  <si>
    <t>K85.3, Drug-induced acute pancreatitis</t>
  </si>
  <si>
    <t>L10.5, Drug-induced pemphigus</t>
  </si>
  <si>
    <t>L27.0, Generalized skin eruption due to drugs and medicaments</t>
  </si>
  <si>
    <t>L27.1, Localized skin eruption due to drugs and medicaments</t>
  </si>
  <si>
    <t>M10.2, Drug-induced gout</t>
  </si>
  <si>
    <t>M32.0, Drug-induced systemic lupus erythematosus</t>
  </si>
  <si>
    <t>M80.4, Drug-induced osteoporosis with pathological fracture</t>
  </si>
  <si>
    <t>M81.4, Drug-induced osteoporosis</t>
  </si>
  <si>
    <t>M83.5, Other drug-induced osteomalacia in adults</t>
  </si>
  <si>
    <t>M87.1, Osteonecrosis due to drugs</t>
  </si>
  <si>
    <t>R50.2, Drug-induced fever</t>
  </si>
  <si>
    <t>R78.1, Finding of opiate drug in blood</t>
  </si>
  <si>
    <t>R78.2, Finding of cocaine in blood</t>
  </si>
  <si>
    <t>R78.3, Finding of hallucinogen in blood</t>
  </si>
  <si>
    <t>R78.4, Finding of other drugs of addictive potential in blood</t>
  </si>
  <si>
    <t>R78.5, Finding of psychotropic drug in blood</t>
  </si>
  <si>
    <t>X40–X44, Accidental poisoning by and exposure to drugs, medicaments and biological substances</t>
  </si>
  <si>
    <t>X60–X64, Intentional self-poisoning(suicide) by and exposure to drugs, medicaments and biological substances</t>
  </si>
  <si>
    <t>X85, Assault (homicide) by drugs, medicaments and biological substances</t>
  </si>
  <si>
    <t xml:space="preserve">Y10–Y14, Poisoning by and exposure to drugs, medicaments and biological substances, undetermined intent </t>
  </si>
  <si>
    <t>T40.2, Poisoning by other opioids</t>
  </si>
  <si>
    <t>T40.4, Poisoning by other synthetic narcotics</t>
  </si>
  <si>
    <t>T40.6, Poisoning by other and unspecified narcotics</t>
  </si>
  <si>
    <t>T41.1, Poisoning by intravenous anaesthetics</t>
  </si>
  <si>
    <t>T41.2, Poisoning by other and unspecified general anaesthetics</t>
  </si>
  <si>
    <t>T42.3, Poisoning by barbiturate</t>
  </si>
  <si>
    <t>T42.4, Poisoning by benzodiazepine</t>
  </si>
  <si>
    <t>T42.6, Poisoning by other antiepileptic and sedative-hypnotic drugs</t>
  </si>
  <si>
    <t>T43.6, Poisoning by psychostimulants with abuse potential</t>
  </si>
  <si>
    <t>T48.3, Poisoning by antitussives</t>
  </si>
  <si>
    <t>T50.5, Poisoning by appetite depressants</t>
  </si>
  <si>
    <t xml:space="preserve">F11.1–F11.5, F11.7–F11.9, F12.1–F12.5, F12.7–F12.9, F13.1–F13.5, F13.7–F13.9, F14.1– F14.5, F14.7–F14.9, F15.1–F15.5, F15.7–F15.9, </t>
    <phoneticPr fontId="4" type="noConversion"/>
  </si>
  <si>
    <t xml:space="preserve">F16.1–F16.5, F16.7–F16.9, F17.3–F17.5, F17.7–F17.9, F18.1–F18.5, F18.7–F18.9, F19.1–F19.5, and F19.7–F19.9; </t>
  </si>
  <si>
    <r>
      <t xml:space="preserve">※ </t>
    </r>
    <r>
      <rPr>
        <sz val="10"/>
        <color rgb="FF000000"/>
        <rFont val="Calibri"/>
        <family val="3"/>
      </rPr>
      <t>Drug-induced causes exclude unintentional injuries, homicide, and other causes indirectly related to drug use, as well as newborn deaths associated with the mother’s drug use</t>
    </r>
    <phoneticPr fontId="4" type="noConversion"/>
  </si>
  <si>
    <t>Year</t>
    <phoneticPr fontId="4" type="noConversion"/>
  </si>
  <si>
    <t>-</t>
  </si>
  <si>
    <t>Total</t>
    <phoneticPr fontId="4" type="noConversion"/>
  </si>
  <si>
    <t>Under 15</t>
    <phoneticPr fontId="4" type="noConversion"/>
  </si>
  <si>
    <t>Age group</t>
    <phoneticPr fontId="4" type="noConversion"/>
  </si>
  <si>
    <t>85 and over</t>
    <phoneticPr fontId="4" type="noConversion"/>
  </si>
  <si>
    <t>Sex</t>
    <phoneticPr fontId="4" type="noConversion"/>
  </si>
  <si>
    <t>No. of death</t>
    <phoneticPr fontId="4" type="noConversion"/>
  </si>
  <si>
    <t>Death rate</t>
    <phoneticPr fontId="4" type="noConversion"/>
  </si>
  <si>
    <t>(person, person per 100,000 population, %)</t>
    <phoneticPr fontId="4" type="noConversion"/>
  </si>
  <si>
    <t>Change rate from 2011</t>
    <phoneticPr fontId="4" type="noConversion"/>
  </si>
  <si>
    <t>Male</t>
    <phoneticPr fontId="4" type="noConversion"/>
  </si>
  <si>
    <t>Female</t>
    <phoneticPr fontId="4" type="noConversion"/>
  </si>
  <si>
    <t>Sedative-hypnotic drugs</t>
  </si>
  <si>
    <t>Psychotropic drugs</t>
  </si>
  <si>
    <t>Narcotics and psychodysleptics</t>
  </si>
  <si>
    <t>Antiallergic and antiemetic drugs</t>
  </si>
  <si>
    <t>Anaesthetics</t>
  </si>
  <si>
    <t>Drugs primarily affecting the cardiovascular system</t>
  </si>
  <si>
    <t>Nonopioid analgesics</t>
  </si>
  <si>
    <t>Insulin and oral hypoglycaemic [antidiabetic] drugs</t>
  </si>
  <si>
    <t>Systemic antibiotics and anti-infectives</t>
  </si>
  <si>
    <t>Drugs primarily affecting the autonomic nervous system</t>
  </si>
  <si>
    <t>Others</t>
  </si>
  <si>
    <t>Rank</t>
    <phoneticPr fontId="4" type="noConversion"/>
  </si>
  <si>
    <t>Drug</t>
    <phoneticPr fontId="4" type="noConversion"/>
  </si>
  <si>
    <t>Accident</t>
    <phoneticPr fontId="4" type="noConversion"/>
  </si>
  <si>
    <t>Suicide</t>
    <phoneticPr fontId="4" type="noConversion"/>
  </si>
  <si>
    <t>Others</t>
    <phoneticPr fontId="4" type="noConversion"/>
  </si>
  <si>
    <r>
      <t xml:space="preserve">Sedative-hypnotic drugs
</t>
    </r>
    <r>
      <rPr>
        <sz val="9"/>
        <color rgb="FF000000"/>
        <rFont val="Arial"/>
        <family val="2"/>
      </rPr>
      <t>(T42.6)</t>
    </r>
    <phoneticPr fontId="4" type="noConversion"/>
  </si>
  <si>
    <r>
      <t xml:space="preserve">Benzodiazepine
</t>
    </r>
    <r>
      <rPr>
        <sz val="9"/>
        <color rgb="FF000000"/>
        <rFont val="Arial"/>
        <family val="2"/>
      </rPr>
      <t>(T42.4)</t>
    </r>
    <phoneticPr fontId="4" type="noConversion"/>
  </si>
  <si>
    <r>
      <t xml:space="preserve">Opioids
</t>
    </r>
    <r>
      <rPr>
        <sz val="9"/>
        <color rgb="FF000000"/>
        <rFont val="Arial"/>
        <family val="2"/>
      </rPr>
      <t>(T40.2, T40.4, T40.6)</t>
    </r>
    <phoneticPr fontId="4" type="noConversion"/>
  </si>
  <si>
    <r>
      <t xml:space="preserve">Psychostimulants
</t>
    </r>
    <r>
      <rPr>
        <sz val="9"/>
        <color rgb="FF000000"/>
        <rFont val="Arial"/>
        <family val="2"/>
      </rPr>
      <t>(T43.6)</t>
    </r>
    <phoneticPr fontId="4" type="noConversion"/>
  </si>
  <si>
    <r>
      <t xml:space="preserve">Anaesthetics
</t>
    </r>
    <r>
      <rPr>
        <sz val="9"/>
        <color rgb="FF000000"/>
        <rFont val="Arial"/>
        <family val="2"/>
      </rPr>
      <t>(T41.2)</t>
    </r>
    <phoneticPr fontId="4" type="noConversion"/>
  </si>
  <si>
    <r>
      <t xml:space="preserve">Appetite depressants
</t>
    </r>
    <r>
      <rPr>
        <sz val="9"/>
        <color rgb="FF000000"/>
        <rFont val="Arial"/>
        <family val="2"/>
      </rPr>
      <t>(T50.5)</t>
    </r>
    <phoneticPr fontId="4" type="noConversion"/>
  </si>
  <si>
    <t>Age</t>
    <phoneticPr fontId="4" type="noConversion"/>
  </si>
  <si>
    <t>(1,000 cases)</t>
    <phoneticPr fontId="4" type="noConversion"/>
  </si>
  <si>
    <t>No. of prescription (A)</t>
    <phoneticPr fontId="4" type="noConversion"/>
  </si>
  <si>
    <t>No. of death (B)</t>
    <phoneticPr fontId="4" type="noConversion"/>
  </si>
  <si>
    <t>B/A * 1,000</t>
    <phoneticPr fontId="4" type="noConversion"/>
  </si>
  <si>
    <t>Medical narcotics excluded opioid</t>
    <phoneticPr fontId="4" type="noConversion"/>
  </si>
  <si>
    <t>Opioids</t>
    <phoneticPr fontId="4" type="noConversion"/>
  </si>
  <si>
    <t>2. The number of death and death rate due to drugs by sex and age</t>
    <phoneticPr fontId="4" type="noConversion"/>
  </si>
  <si>
    <t>3. The ranking of death due to drug characteristics  between 2011 and 2021</t>
    <phoneticPr fontId="4" type="noConversion"/>
  </si>
  <si>
    <t>4. Number of deaths due to medical narcotics by type of death  between 2019 and 2021</t>
    <phoneticPr fontId="4" type="noConversion"/>
  </si>
  <si>
    <t>5. Number of deaths compared to number of medical narcotic prescriptions by age between 2019 and 2021</t>
    <phoneticPr fontId="4" type="noConversion"/>
  </si>
  <si>
    <t>1. ICD-10 codes for causes of death due to drugs</t>
  </si>
  <si>
    <t>&lt;Drug-induced deaths&gt;</t>
  </si>
  <si>
    <t>Selected codes from the ICD–10 category of mental and behavioral disorders due to psychoactive substance use, specifically,</t>
  </si>
  <si>
    <t>&lt;Drug overdose deaths&gt;</t>
  </si>
  <si>
    <t>&lt;Medical narcotics deaths&gt;</t>
  </si>
  <si>
    <t>&lt;Medical opioid deaths&gt;</t>
  </si>
  <si>
    <t>15–24</t>
    <phoneticPr fontId="4" type="noConversion"/>
  </si>
  <si>
    <t>25–34</t>
    <phoneticPr fontId="4" type="noConversion"/>
  </si>
  <si>
    <t>35–44</t>
    <phoneticPr fontId="4" type="noConversion"/>
  </si>
  <si>
    <t>45–54</t>
    <phoneticPr fontId="4" type="noConversion"/>
  </si>
  <si>
    <t>55–64</t>
    <phoneticPr fontId="4" type="noConversion"/>
  </si>
  <si>
    <t>65–74</t>
    <phoneticPr fontId="4" type="noConversion"/>
  </si>
  <si>
    <t>75–84</t>
    <phoneticPr fontId="4" type="noConversion"/>
  </si>
  <si>
    <t>No. of death (person)</t>
    <phoneticPr fontId="4" type="noConversion"/>
  </si>
  <si>
    <t>No. of death (person)</t>
    <phoneticPr fontId="4" type="noConversion"/>
  </si>
  <si>
    <t>Proportion (%)</t>
    <phoneticPr fontId="4" type="noConversion"/>
  </si>
  <si>
    <t>(person)</t>
    <phoneticPr fontId="4" type="noConversion"/>
  </si>
  <si>
    <t>(deaths per 100,000 prescription cases)</t>
    <phoneticPr fontId="4" type="noConversion"/>
  </si>
  <si>
    <t>45–54</t>
    <phoneticPr fontId="4" type="noConversion"/>
  </si>
  <si>
    <t>55–64</t>
    <phoneticPr fontId="4" type="noConversion"/>
  </si>
  <si>
    <t>65–74</t>
    <phoneticPr fontId="4" type="noConversion"/>
  </si>
  <si>
    <t>Age-standardized death rate</t>
    <phoneticPr fontId="4" type="noConversion"/>
  </si>
  <si>
    <t>Figure 1. Drug-induced deaths, death rate, and age-standardized death rate, 2011-2021</t>
    <phoneticPr fontId="4" type="noConversion"/>
  </si>
  <si>
    <t>1. Drug-induced deaths, death rate, and age-standardized death rate, 2011–2021 (unit: people, per 100,000 people,  and per 100,000 standard population)</t>
    <phoneticPr fontId="4" type="noConversion"/>
  </si>
  <si>
    <t>100+</t>
    <phoneticPr fontId="4" type="noConversion"/>
  </si>
  <si>
    <t>95-99</t>
    <phoneticPr fontId="4" type="noConversion"/>
  </si>
  <si>
    <t>90-94</t>
    <phoneticPr fontId="4" type="noConversion"/>
  </si>
  <si>
    <t>85-89</t>
    <phoneticPr fontId="4" type="noConversion"/>
  </si>
  <si>
    <t>80-84</t>
    <phoneticPr fontId="4" type="noConversion"/>
  </si>
  <si>
    <t>75-79</t>
    <phoneticPr fontId="4" type="noConversion"/>
  </si>
  <si>
    <t>70-74</t>
    <phoneticPr fontId="4" type="noConversion"/>
  </si>
  <si>
    <t>65-69</t>
    <phoneticPr fontId="4" type="noConversion"/>
  </si>
  <si>
    <t>60-64</t>
    <phoneticPr fontId="4" type="noConversion"/>
  </si>
  <si>
    <t>55-59</t>
    <phoneticPr fontId="4" type="noConversion"/>
  </si>
  <si>
    <t>50-54</t>
    <phoneticPr fontId="4" type="noConversion"/>
  </si>
  <si>
    <t>45-49</t>
    <phoneticPr fontId="4" type="noConversion"/>
  </si>
  <si>
    <t>40-44</t>
    <phoneticPr fontId="4" type="noConversion"/>
  </si>
  <si>
    <t>35-39</t>
    <phoneticPr fontId="4" type="noConversion"/>
  </si>
  <si>
    <t>30-34</t>
    <phoneticPr fontId="4" type="noConversion"/>
  </si>
  <si>
    <t>25-29</t>
    <phoneticPr fontId="4" type="noConversion"/>
  </si>
  <si>
    <t>20-24</t>
    <phoneticPr fontId="4" type="noConversion"/>
  </si>
  <si>
    <t>15-19</t>
    <phoneticPr fontId="4" type="noConversion"/>
  </si>
  <si>
    <t>10-14</t>
    <phoneticPr fontId="4" type="noConversion"/>
  </si>
  <si>
    <t>5-9</t>
    <phoneticPr fontId="4" type="noConversion"/>
  </si>
  <si>
    <t>Figure 2. Proportional age distribution, drug-induced deaths vs total deaths, 2021</t>
    <phoneticPr fontId="4" type="noConversion"/>
  </si>
  <si>
    <t>1-4</t>
    <phoneticPr fontId="4" type="noConversion"/>
  </si>
  <si>
    <t>0</t>
    <phoneticPr fontId="4" type="noConversion"/>
  </si>
  <si>
    <t>All deaths</t>
    <phoneticPr fontId="4" type="noConversion"/>
  </si>
  <si>
    <t>Drug-induced deaths</t>
    <phoneticPr fontId="4" type="noConversion"/>
  </si>
  <si>
    <t>전체 사망</t>
    <phoneticPr fontId="4" type="noConversion"/>
  </si>
  <si>
    <t>약물로 인한 사망</t>
    <phoneticPr fontId="4" type="noConversion"/>
  </si>
  <si>
    <t>85≤</t>
    <phoneticPr fontId="4" type="noConversion"/>
  </si>
  <si>
    <t>75-84</t>
    <phoneticPr fontId="4" type="noConversion"/>
  </si>
  <si>
    <t>65-74</t>
    <phoneticPr fontId="4" type="noConversion"/>
  </si>
  <si>
    <t>55-64</t>
    <phoneticPr fontId="4" type="noConversion"/>
  </si>
  <si>
    <t>45-54</t>
    <phoneticPr fontId="4" type="noConversion"/>
  </si>
  <si>
    <t>35-44</t>
    <phoneticPr fontId="4" type="noConversion"/>
  </si>
  <si>
    <t>25-34</t>
    <phoneticPr fontId="4" type="noConversion"/>
  </si>
  <si>
    <t>15-24</t>
    <phoneticPr fontId="4" type="noConversion"/>
  </si>
  <si>
    <t>&lt;15</t>
    <phoneticPr fontId="4" type="noConversion"/>
  </si>
  <si>
    <t>Figure 3. Annual average number of drug-induced death by sex and age, 2019-2021</t>
    <phoneticPr fontId="4" type="noConversion"/>
  </si>
  <si>
    <t>Mid-year population</t>
    <phoneticPr fontId="4" type="noConversion"/>
  </si>
  <si>
    <t>No. of deaths</t>
    <phoneticPr fontId="4" type="noConversion"/>
  </si>
  <si>
    <t>Figure 4. The number of deaths and death rate due to medical narcotics, 2011-2021</t>
    <phoneticPr fontId="4" type="noConversion"/>
  </si>
  <si>
    <t>Anesthetics (T41.2)</t>
  </si>
  <si>
    <t>Psychostimulants (T43.6)</t>
  </si>
  <si>
    <t>Opioids (T40.2, T40.4, T40.6)</t>
  </si>
  <si>
    <t>Benzodiazepines (T42.4)</t>
  </si>
  <si>
    <t>Sedative-hypnotic drugs (T42.6)</t>
  </si>
  <si>
    <t>T436</t>
  </si>
  <si>
    <t>T426</t>
  </si>
  <si>
    <t>T424</t>
  </si>
  <si>
    <t>T412</t>
  </si>
  <si>
    <t>T406</t>
  </si>
  <si>
    <t>T404</t>
  </si>
  <si>
    <t>T402</t>
  </si>
  <si>
    <t>Row label</t>
    <phoneticPr fontId="4" type="noConversion"/>
  </si>
  <si>
    <t>Figure 5. Number of deaths due to medical narcotics, 2011-2021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</si>
</sst>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mm&quot;월&quot;\ 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000000"/>
      <name val="휴먼명조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3"/>
    </font>
    <font>
      <b/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Arial"/>
      <family val="2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E6F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 wrapText="1"/>
    </xf>
    <xf numFmtId="176" fontId="8" fillId="0" borderId="17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justify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justify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justify" vertical="center" wrapText="1"/>
    </xf>
    <xf numFmtId="0" fontId="8" fillId="0" borderId="38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40" xfId="0" applyFont="1" applyBorder="1" applyAlignment="1">
      <alignment horizontal="right" vertical="center" wrapText="1"/>
    </xf>
    <xf numFmtId="176" fontId="8" fillId="0" borderId="26" xfId="0" applyNumberFormat="1" applyFont="1" applyBorder="1" applyAlignment="1">
      <alignment horizontal="right" vertical="center" wrapText="1"/>
    </xf>
    <xf numFmtId="176" fontId="8" fillId="0" borderId="27" xfId="0" applyNumberFormat="1" applyFont="1" applyBorder="1" applyAlignment="1">
      <alignment horizontal="right" vertical="center" wrapText="1"/>
    </xf>
    <xf numFmtId="176" fontId="8" fillId="0" borderId="29" xfId="0" applyNumberFormat="1" applyFont="1" applyBorder="1" applyAlignment="1">
      <alignment horizontal="right" vertical="center" wrapText="1"/>
    </xf>
    <xf numFmtId="176" fontId="8" fillId="0" borderId="30" xfId="0" applyNumberFormat="1" applyFont="1" applyBorder="1" applyAlignment="1">
      <alignment horizontal="right" vertical="center" wrapText="1"/>
    </xf>
    <xf numFmtId="176" fontId="8" fillId="0" borderId="31" xfId="0" applyNumberFormat="1" applyFont="1" applyBorder="1" applyAlignment="1">
      <alignment horizontal="right" vertical="center" wrapText="1"/>
    </xf>
    <xf numFmtId="176" fontId="8" fillId="0" borderId="33" xfId="0" applyNumberFormat="1" applyFont="1" applyBorder="1" applyAlignment="1">
      <alignment horizontal="right" vertical="center" wrapText="1"/>
    </xf>
    <xf numFmtId="176" fontId="8" fillId="0" borderId="34" xfId="0" applyNumberFormat="1" applyFont="1" applyBorder="1" applyAlignment="1">
      <alignment horizontal="right" vertical="center" wrapText="1"/>
    </xf>
    <xf numFmtId="176" fontId="8" fillId="0" borderId="35" xfId="0" applyNumberFormat="1" applyFont="1" applyBorder="1" applyAlignment="1">
      <alignment horizontal="right" vertical="center" wrapText="1"/>
    </xf>
    <xf numFmtId="176" fontId="8" fillId="0" borderId="37" xfId="0" applyNumberFormat="1" applyFont="1" applyBorder="1" applyAlignment="1">
      <alignment horizontal="right" vertical="center" wrapText="1"/>
    </xf>
    <xf numFmtId="176" fontId="8" fillId="0" borderId="38" xfId="0" applyNumberFormat="1" applyFont="1" applyBorder="1" applyAlignment="1">
      <alignment horizontal="right" vertical="center" wrapText="1"/>
    </xf>
    <xf numFmtId="176" fontId="8" fillId="0" borderId="39" xfId="0" applyNumberFormat="1" applyFont="1" applyBorder="1" applyAlignment="1">
      <alignment horizontal="right" vertical="center" wrapText="1"/>
    </xf>
    <xf numFmtId="176" fontId="8" fillId="0" borderId="41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2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176" fontId="0" fillId="0" borderId="43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/>
    </xf>
    <xf numFmtId="2" fontId="0" fillId="0" borderId="0" xfId="0" applyNumberFormat="1">
      <alignment vertical="center"/>
    </xf>
    <xf numFmtId="177" fontId="0" fillId="0" borderId="43" xfId="0" quotePrefix="1" applyNumberForma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43" xfId="0" quotePrefix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3" borderId="0" xfId="0" applyFill="1">
      <alignment vertical="center"/>
    </xf>
    <xf numFmtId="1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3" borderId="0" xfId="0" applyNumberFormat="1" applyFill="1">
      <alignment vertical="center"/>
    </xf>
    <xf numFmtId="0" fontId="13" fillId="0" borderId="0" xfId="0" applyFont="1" applyAlignment="1">
      <alignment horizontal="center" vertical="center"/>
    </xf>
    <xf numFmtId="0" fontId="15" fillId="3" borderId="0" xfId="0" applyFont="1" applyFill="1">
      <alignment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9445538057743"/>
          <c:y val="0.14637270341207348"/>
          <c:w val="0.70356922572178482"/>
          <c:h val="0.65500633009109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'S6-figure1'!$C$3</c:f>
              <c:strCache>
                <c:ptCount val="1"/>
                <c:pt idx="0">
                  <c:v>No. of death</c:v>
                </c:pt>
              </c:strCache>
            </c:strRef>
          </c:tx>
          <c:spPr>
            <a:solidFill>
              <a:srgbClr val="A1C9C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'S6-figure1'!$A$4:$A$14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'S6-figure1'!$C$4:$C$14</c:f>
              <c:numCache>
                <c:formatCode>General</c:formatCode>
                <c:ptCount val="11"/>
                <c:pt idx="0">
                  <c:v>205</c:v>
                </c:pt>
                <c:pt idx="1">
                  <c:v>255</c:v>
                </c:pt>
                <c:pt idx="2">
                  <c:v>269</c:v>
                </c:pt>
                <c:pt idx="3">
                  <c:v>306</c:v>
                </c:pt>
                <c:pt idx="4">
                  <c:v>300</c:v>
                </c:pt>
                <c:pt idx="5">
                  <c:v>399</c:v>
                </c:pt>
                <c:pt idx="6">
                  <c:v>321</c:v>
                </c:pt>
                <c:pt idx="7">
                  <c:v>406</c:v>
                </c:pt>
                <c:pt idx="8">
                  <c:v>434</c:v>
                </c:pt>
                <c:pt idx="9">
                  <c:v>501</c:v>
                </c:pt>
                <c:pt idx="10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E-48AA-A5E8-35FBBBB7B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3279807"/>
        <c:axId val="708600991"/>
      </c:barChart>
      <c:lineChart>
        <c:grouping val="standard"/>
        <c:varyColors val="0"/>
        <c:ser>
          <c:idx val="1"/>
          <c:order val="1"/>
          <c:tx>
            <c:strRef>
              <c:f>'S6-figure1'!$D$3</c:f>
              <c:strCache>
                <c:ptCount val="1"/>
                <c:pt idx="0">
                  <c:v>Death rate</c:v>
                </c:pt>
              </c:strCache>
            </c:strRef>
          </c:tx>
          <c:spPr>
            <a:ln w="50800" cap="rnd">
              <a:solidFill>
                <a:srgbClr val="573D7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432432432432448E-2"/>
                  <c:y val="-5.39499036608863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BE-48AA-A5E8-35FBBBB7B296}"/>
                </c:ext>
              </c:extLst>
            </c:dLbl>
            <c:dLbl>
              <c:idx val="10"/>
              <c:layout>
                <c:manualLayout>
                  <c:x val="-7.2072072072072073E-3"/>
                  <c:y val="-1.5414258188824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BE-48AA-A5E8-35FBBBB7B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'S6-figure1'!$A$4:$A$14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'S6-figure1'!$D$4:$D$14</c:f>
              <c:numCache>
                <c:formatCode>0.00</c:formatCode>
                <c:ptCount val="11"/>
                <c:pt idx="0">
                  <c:v>0.40908793435946622</c:v>
                </c:pt>
                <c:pt idx="1">
                  <c:v>0.50650185003773285</c:v>
                </c:pt>
                <c:pt idx="2">
                  <c:v>0.53205217279871797</c:v>
                </c:pt>
                <c:pt idx="3">
                  <c:v>0.60279937666604588</c:v>
                </c:pt>
                <c:pt idx="4">
                  <c:v>0.58879269608155904</c:v>
                </c:pt>
                <c:pt idx="5">
                  <c:v>0.78062376005668144</c:v>
                </c:pt>
                <c:pt idx="6">
                  <c:v>0.62657737438080108</c:v>
                </c:pt>
                <c:pt idx="7">
                  <c:v>0.79140943382851758</c:v>
                </c:pt>
                <c:pt idx="8">
                  <c:v>0.84538718621124409</c:v>
                </c:pt>
                <c:pt idx="9">
                  <c:v>0.97567133344611656</c:v>
                </c:pt>
                <c:pt idx="10">
                  <c:v>1.0889627537238167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BE-48AA-A5E8-35FBBBB7B296}"/>
            </c:ext>
          </c:extLst>
        </c:ser>
        <c:ser>
          <c:idx val="2"/>
          <c:order val="2"/>
          <c:tx>
            <c:strRef>
              <c:f>'S6-figure1'!$E$3</c:f>
              <c:strCache>
                <c:ptCount val="1"/>
                <c:pt idx="0">
                  <c:v>Age-standardized death rate</c:v>
                </c:pt>
              </c:strCache>
            </c:strRef>
          </c:tx>
          <c:spPr>
            <a:ln w="508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52252252252267E-2"/>
                  <c:y val="1.15606936416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BE-48AA-A5E8-35FBBBB7B296}"/>
                </c:ext>
              </c:extLst>
            </c:dLbl>
            <c:dLbl>
              <c:idx val="10"/>
              <c:layout>
                <c:manualLayout>
                  <c:x val="-5.4054054054054057E-3"/>
                  <c:y val="-3.85356454720616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E-48AA-A5E8-35FBBBB7B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'S6-figure1'!$A$4:$A$14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'S6-figure1'!$E$4:$E$14</c:f>
              <c:numCache>
                <c:formatCode>0.00</c:formatCode>
                <c:ptCount val="11"/>
                <c:pt idx="0">
                  <c:v>0.3705666653099266</c:v>
                </c:pt>
                <c:pt idx="1">
                  <c:v>0.43914680164379288</c:v>
                </c:pt>
                <c:pt idx="2">
                  <c:v>0.46258696164650226</c:v>
                </c:pt>
                <c:pt idx="3">
                  <c:v>0.52108463539349714</c:v>
                </c:pt>
                <c:pt idx="4">
                  <c:v>0.4778248180887123</c:v>
                </c:pt>
                <c:pt idx="5">
                  <c:v>0.64895550908494237</c:v>
                </c:pt>
                <c:pt idx="6">
                  <c:v>0.51289984378602027</c:v>
                </c:pt>
                <c:pt idx="7">
                  <c:v>0.65180231333358196</c:v>
                </c:pt>
                <c:pt idx="8">
                  <c:v>0.69633974959560729</c:v>
                </c:pt>
                <c:pt idx="9">
                  <c:v>0.83828446883223962</c:v>
                </c:pt>
                <c:pt idx="10">
                  <c:v>0.93974864468476782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BE-48AA-A5E8-35FBBBB7B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5375"/>
        <c:axId val="725199215"/>
      </c:lineChart>
      <c:catAx>
        <c:axId val="70327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8600991"/>
        <c:crosses val="autoZero"/>
        <c:auto val="1"/>
        <c:lblAlgn val="ctr"/>
        <c:lblOffset val="100"/>
        <c:tickLblSkip val="2"/>
        <c:noMultiLvlLbl val="0"/>
      </c:catAx>
      <c:valAx>
        <c:axId val="708600991"/>
        <c:scaling>
          <c:orientation val="minMax"/>
          <c:max val="8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279807"/>
        <c:crosses val="autoZero"/>
        <c:crossBetween val="between"/>
        <c:majorUnit val="200"/>
      </c:valAx>
      <c:valAx>
        <c:axId val="725199215"/>
        <c:scaling>
          <c:orientation val="minMax"/>
        </c:scaling>
        <c:delete val="0"/>
        <c:axPos val="r"/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24845375"/>
        <c:crosses val="max"/>
        <c:crossBetween val="between"/>
      </c:valAx>
      <c:catAx>
        <c:axId val="724845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51992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12293395757963"/>
          <c:y val="8.379469907302052E-2"/>
          <c:w val="0.56628020146130387"/>
          <c:h val="7.5669291338582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196201504922"/>
          <c:y val="0.16166497205867283"/>
          <c:w val="0.86089326334208227"/>
          <c:h val="0.62273391501737962"/>
        </c:manualLayout>
      </c:layout>
      <c:lineChart>
        <c:grouping val="standard"/>
        <c:varyColors val="0"/>
        <c:ser>
          <c:idx val="1"/>
          <c:order val="0"/>
          <c:tx>
            <c:strRef>
              <c:f>'S6-figure2'!$F$2</c:f>
              <c:strCache>
                <c:ptCount val="1"/>
                <c:pt idx="0">
                  <c:v>All deaths</c:v>
                </c:pt>
              </c:strCache>
            </c:strRef>
          </c:tx>
          <c:spPr>
            <a:ln w="50800" cap="rnd">
              <a:solidFill>
                <a:srgbClr val="5EA1AA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'S6-figure2'!$B$3:$B$24</c:f>
              <c:strCache>
                <c:ptCount val="22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95-99</c:v>
                </c:pt>
                <c:pt idx="21">
                  <c:v>100+</c:v>
                </c:pt>
              </c:strCache>
            </c:strRef>
          </c:cat>
          <c:val>
            <c:numRef>
              <c:f>'S6-figure2'!$F$3:$F$24</c:f>
              <c:numCache>
                <c:formatCode>0.0</c:formatCode>
                <c:ptCount val="22"/>
                <c:pt idx="0">
                  <c:v>0.19706914734539041</c:v>
                </c:pt>
                <c:pt idx="1">
                  <c:v>4.7535848640821013E-2</c:v>
                </c:pt>
                <c:pt idx="2">
                  <c:v>4.2813744471203036E-2</c:v>
                </c:pt>
                <c:pt idx="3">
                  <c:v>7.460924587996412E-2</c:v>
                </c:pt>
                <c:pt idx="4">
                  <c:v>0.16873652232768255</c:v>
                </c:pt>
                <c:pt idx="5">
                  <c:v>0.3582503030016842</c:v>
                </c:pt>
                <c:pt idx="6">
                  <c:v>0.51628338921156602</c:v>
                </c:pt>
                <c:pt idx="7">
                  <c:v>0.55720829201492184</c:v>
                </c:pt>
                <c:pt idx="8">
                  <c:v>0.87233004360076183</c:v>
                </c:pt>
                <c:pt idx="9">
                  <c:v>1.3275408855519353</c:v>
                </c:pt>
                <c:pt idx="10">
                  <c:v>2.2052226472115977</c:v>
                </c:pt>
                <c:pt idx="11">
                  <c:v>3.3558420298751792</c:v>
                </c:pt>
                <c:pt idx="12">
                  <c:v>4.6443468542916051</c:v>
                </c:pt>
                <c:pt idx="13">
                  <c:v>6.5983535596795262</c:v>
                </c:pt>
                <c:pt idx="14">
                  <c:v>7.3970187782342478</c:v>
                </c:pt>
                <c:pt idx="15">
                  <c:v>8.8479639860855333</c:v>
                </c:pt>
                <c:pt idx="16">
                  <c:v>12.816735137177126</c:v>
                </c:pt>
                <c:pt idx="17">
                  <c:v>18.108639876595678</c:v>
                </c:pt>
                <c:pt idx="18">
                  <c:v>17.354047630290726</c:v>
                </c:pt>
                <c:pt idx="19">
                  <c:v>10.253262186963845</c:v>
                </c:pt>
                <c:pt idx="20">
                  <c:v>3.5614109647258823</c:v>
                </c:pt>
                <c:pt idx="21">
                  <c:v>0.6947789268231257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0-4C73-A868-815394D29956}"/>
            </c:ext>
          </c:extLst>
        </c:ser>
        <c:ser>
          <c:idx val="0"/>
          <c:order val="1"/>
          <c:tx>
            <c:strRef>
              <c:f>'S6-figure2'!$E$2</c:f>
              <c:strCache>
                <c:ptCount val="1"/>
                <c:pt idx="0">
                  <c:v>Drug-induced deaths</c:v>
                </c:pt>
              </c:strCache>
            </c:strRef>
          </c:tx>
          <c:spPr>
            <a:ln w="50800" cap="rnd">
              <a:solidFill>
                <a:srgbClr val="573D73"/>
              </a:solidFill>
              <a:round/>
            </a:ln>
            <a:effectLst/>
          </c:spPr>
          <c:marker>
            <c:symbol val="none"/>
          </c:marker>
          <c:cat>
            <c:strRef>
              <c:f>'S6-figure2'!$B$3:$B$24</c:f>
              <c:strCache>
                <c:ptCount val="22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95-99</c:v>
                </c:pt>
                <c:pt idx="21">
                  <c:v>100+</c:v>
                </c:pt>
              </c:strCache>
            </c:strRef>
          </c:cat>
          <c:val>
            <c:numRef>
              <c:f>'S6-figure2'!$E$3:$E$24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1.6100178890876566</c:v>
                </c:pt>
                <c:pt idx="5">
                  <c:v>6.9767441860465116</c:v>
                </c:pt>
                <c:pt idx="6">
                  <c:v>8.9445438282647594</c:v>
                </c:pt>
                <c:pt idx="7">
                  <c:v>6.6189624329159216</c:v>
                </c:pt>
                <c:pt idx="8">
                  <c:v>6.6189624329159216</c:v>
                </c:pt>
                <c:pt idx="9">
                  <c:v>9.3023255813953494</c:v>
                </c:pt>
                <c:pt idx="10">
                  <c:v>8.9445438282647594</c:v>
                </c:pt>
                <c:pt idx="11">
                  <c:v>7.5134168157423975</c:v>
                </c:pt>
                <c:pt idx="12">
                  <c:v>8.7656529516994635</c:v>
                </c:pt>
                <c:pt idx="13">
                  <c:v>8.7656529516994635</c:v>
                </c:pt>
                <c:pt idx="14">
                  <c:v>4.4722719141323797</c:v>
                </c:pt>
                <c:pt idx="15">
                  <c:v>4.4722719141323797</c:v>
                </c:pt>
                <c:pt idx="16">
                  <c:v>5.7245080500894456</c:v>
                </c:pt>
                <c:pt idx="17">
                  <c:v>6.4400715563506266</c:v>
                </c:pt>
                <c:pt idx="18">
                  <c:v>2.6833631484794274</c:v>
                </c:pt>
                <c:pt idx="19">
                  <c:v>1.6100178890876566</c:v>
                </c:pt>
                <c:pt idx="20">
                  <c:v>0.35778175313059035</c:v>
                </c:pt>
                <c:pt idx="21">
                  <c:v>0.17889087656529518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0-4C73-A868-815394D2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016095"/>
        <c:axId val="676732527"/>
      </c:lineChart>
      <c:catAx>
        <c:axId val="69501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6732527"/>
        <c:crosses val="autoZero"/>
        <c:auto val="1"/>
        <c:lblAlgn val="ctr"/>
        <c:lblOffset val="100"/>
        <c:noMultiLvlLbl val="0"/>
      </c:catAx>
      <c:valAx>
        <c:axId val="676732527"/>
        <c:scaling>
          <c:orientation val="minMax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501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93613298337705"/>
          <c:y val="0.18113371245261004"/>
          <c:w val="0.51034995625546808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b="1"/>
              <a:t>Male</a:t>
            </a:r>
            <a:endParaRPr lang="ko-KR" altLang="en-US" b="1"/>
          </a:p>
        </c:rich>
      </c:tx>
      <c:layout>
        <c:manualLayout>
          <c:xMode val="edge"/>
          <c:yMode val="edge"/>
          <c:x val="0.17041176095882862"/>
          <c:y val="0.16519174041297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EA1AA"/>
            </a:solidFill>
            <a:ln>
              <a:noFill/>
            </a:ln>
            <a:effectLst/>
          </c:spPr>
          <c:invertIfNegative val="0"/>
          <c:cat>
            <c:strRef>
              <c:f>'S6-figure3'!$A$4:$A$11</c:f>
              <c:strCache>
                <c:ptCount val="8"/>
                <c:pt idx="0">
                  <c:v>15-24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75-84</c:v>
                </c:pt>
                <c:pt idx="7">
                  <c:v>85≤</c:v>
                </c:pt>
              </c:strCache>
            </c:strRef>
          </c:cat>
          <c:val>
            <c:numRef>
              <c:f>'S6-figure3'!$C$4:$C$11</c:f>
              <c:numCache>
                <c:formatCode>0</c:formatCode>
                <c:ptCount val="8"/>
                <c:pt idx="0">
                  <c:v>13</c:v>
                </c:pt>
                <c:pt idx="1">
                  <c:v>25.33333</c:v>
                </c:pt>
                <c:pt idx="2">
                  <c:v>28.33333</c:v>
                </c:pt>
                <c:pt idx="3">
                  <c:v>34.666670000000003</c:v>
                </c:pt>
                <c:pt idx="4">
                  <c:v>36.666670000000003</c:v>
                </c:pt>
                <c:pt idx="5">
                  <c:v>23.33333</c:v>
                </c:pt>
                <c:pt idx="6">
                  <c:v>19.33333</c:v>
                </c:pt>
                <c:pt idx="7">
                  <c:v>7.3333329999999997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D-4B4B-9584-BAEBE2D5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0175967"/>
        <c:axId val="790267839"/>
      </c:barChart>
      <c:catAx>
        <c:axId val="70017596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0267839"/>
        <c:crosses val="autoZero"/>
        <c:auto val="1"/>
        <c:lblAlgn val="ctr"/>
        <c:lblOffset val="100"/>
        <c:noMultiLvlLbl val="0"/>
      </c:catAx>
      <c:valAx>
        <c:axId val="790267839"/>
        <c:scaling>
          <c:orientation val="maxMin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17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b="1"/>
              <a:t>Female</a:t>
            </a:r>
            <a:endParaRPr lang="ko-KR" altLang="en-US" b="1"/>
          </a:p>
        </c:rich>
      </c:tx>
      <c:layout>
        <c:manualLayout>
          <c:xMode val="edge"/>
          <c:yMode val="edge"/>
          <c:x val="0.68405550722825492"/>
          <c:y val="0.16519174041297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5456B"/>
            </a:solidFill>
            <a:ln>
              <a:noFill/>
            </a:ln>
            <a:effectLst/>
          </c:spPr>
          <c:invertIfNegative val="0"/>
          <c:cat>
            <c:strRef>
              <c:f>'S6-figure3'!$A$4:$A$11</c:f>
              <c:strCache>
                <c:ptCount val="8"/>
                <c:pt idx="0">
                  <c:v>15-24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75-84</c:v>
                </c:pt>
                <c:pt idx="7">
                  <c:v>85≤</c:v>
                </c:pt>
              </c:strCache>
            </c:strRef>
          </c:cat>
          <c:val>
            <c:numRef>
              <c:f>'S6-figure3'!$E$4:$E$11</c:f>
              <c:numCache>
                <c:formatCode>0</c:formatCode>
                <c:ptCount val="8"/>
                <c:pt idx="0">
                  <c:v>18</c:v>
                </c:pt>
                <c:pt idx="1">
                  <c:v>35.333329999999997</c:v>
                </c:pt>
                <c:pt idx="2">
                  <c:v>32.333329999999997</c:v>
                </c:pt>
                <c:pt idx="3">
                  <c:v>33.333329999999997</c:v>
                </c:pt>
                <c:pt idx="4">
                  <c:v>26.33333</c:v>
                </c:pt>
                <c:pt idx="5">
                  <c:v>12.66667</c:v>
                </c:pt>
                <c:pt idx="6">
                  <c:v>19.66667</c:v>
                </c:pt>
                <c:pt idx="7">
                  <c:v>3.6666669999999999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5-4FDD-B37C-8994C7A6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0175967"/>
        <c:axId val="790267839"/>
      </c:barChart>
      <c:catAx>
        <c:axId val="700175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0267839"/>
        <c:crosses val="autoZero"/>
        <c:auto val="1"/>
        <c:lblAlgn val="ctr"/>
        <c:lblOffset val="100"/>
        <c:noMultiLvlLbl val="0"/>
      </c:catAx>
      <c:valAx>
        <c:axId val="790267839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17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b="1"/>
              <a:t>Male</a:t>
            </a:r>
            <a:endParaRPr lang="ko-KR" altLang="en-US" b="1"/>
          </a:p>
        </c:rich>
      </c:tx>
      <c:layout>
        <c:manualLayout>
          <c:xMode val="edge"/>
          <c:yMode val="edge"/>
          <c:x val="0.17041176095882862"/>
          <c:y val="0.16519174041297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EA1AA"/>
            </a:solidFill>
            <a:ln>
              <a:noFill/>
            </a:ln>
            <a:effectLst/>
          </c:spPr>
          <c:invertIfNegative val="0"/>
          <c:cat>
            <c:strRef>
              <c:f>'S6-figure3'!$A$4:$A$11</c:f>
              <c:strCache>
                <c:ptCount val="8"/>
                <c:pt idx="0">
                  <c:v>15-24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75-84</c:v>
                </c:pt>
                <c:pt idx="7">
                  <c:v>85≤</c:v>
                </c:pt>
              </c:strCache>
            </c:strRef>
          </c:cat>
          <c:val>
            <c:numRef>
              <c:f>'S6-figure3'!$B$4:$B$11</c:f>
              <c:numCache>
                <c:formatCode>0</c:formatCode>
                <c:ptCount val="8"/>
                <c:pt idx="0">
                  <c:v>1.3333330000000001</c:v>
                </c:pt>
                <c:pt idx="1">
                  <c:v>4</c:v>
                </c:pt>
                <c:pt idx="2">
                  <c:v>5</c:v>
                </c:pt>
                <c:pt idx="3">
                  <c:v>6.3333329999999997</c:v>
                </c:pt>
                <c:pt idx="4">
                  <c:v>5.6666670000000003</c:v>
                </c:pt>
                <c:pt idx="5">
                  <c:v>3</c:v>
                </c:pt>
                <c:pt idx="6">
                  <c:v>2</c:v>
                </c:pt>
                <c:pt idx="7">
                  <c:v>0.33333299999999999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A-4FC9-AC75-DFEE874A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0175967"/>
        <c:axId val="790267839"/>
      </c:barChart>
      <c:catAx>
        <c:axId val="70017596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0267839"/>
        <c:crosses val="autoZero"/>
        <c:auto val="1"/>
        <c:lblAlgn val="ctr"/>
        <c:lblOffset val="100"/>
        <c:noMultiLvlLbl val="0"/>
      </c:catAx>
      <c:valAx>
        <c:axId val="790267839"/>
        <c:scaling>
          <c:orientation val="maxMin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17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b="1"/>
              <a:t>Female</a:t>
            </a:r>
            <a:endParaRPr lang="ko-KR" altLang="en-US" b="1"/>
          </a:p>
        </c:rich>
      </c:tx>
      <c:layout>
        <c:manualLayout>
          <c:xMode val="edge"/>
          <c:yMode val="edge"/>
          <c:x val="0.68405550722825492"/>
          <c:y val="0.16519174041297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5456B"/>
            </a:solidFill>
            <a:ln>
              <a:noFill/>
            </a:ln>
            <a:effectLst/>
          </c:spPr>
          <c:invertIfNegative val="0"/>
          <c:cat>
            <c:strRef>
              <c:f>'S6-figure3'!$A$4:$A$11</c:f>
              <c:strCache>
                <c:ptCount val="8"/>
                <c:pt idx="0">
                  <c:v>15-24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75-84</c:v>
                </c:pt>
                <c:pt idx="7">
                  <c:v>85≤</c:v>
                </c:pt>
              </c:strCache>
            </c:strRef>
          </c:cat>
          <c:val>
            <c:numRef>
              <c:f>'S6-figure3'!$D$4:$D$11</c:f>
              <c:numCache>
                <c:formatCode>0</c:formatCode>
                <c:ptCount val="8"/>
                <c:pt idx="0">
                  <c:v>2</c:v>
                </c:pt>
                <c:pt idx="1">
                  <c:v>1.6666669999999999</c:v>
                </c:pt>
                <c:pt idx="2">
                  <c:v>6</c:v>
                </c:pt>
                <c:pt idx="3">
                  <c:v>3.6666669999999999</c:v>
                </c:pt>
                <c:pt idx="4">
                  <c:v>4</c:v>
                </c:pt>
                <c:pt idx="5">
                  <c:v>3.6666669999999999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2-4868-B575-1CDD462B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0175967"/>
        <c:axId val="790267839"/>
      </c:barChart>
      <c:catAx>
        <c:axId val="700175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0267839"/>
        <c:crosses val="autoZero"/>
        <c:auto val="1"/>
        <c:lblAlgn val="ctr"/>
        <c:lblOffset val="100"/>
        <c:noMultiLvlLbl val="0"/>
      </c:catAx>
      <c:valAx>
        <c:axId val="790267839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017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32027736903788"/>
          <c:y val="0.11013523055810918"/>
          <c:w val="0.71414784278926602"/>
          <c:h val="0.7387705343938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'S6-figure4'!$B$3</c:f>
              <c:strCache>
                <c:ptCount val="1"/>
                <c:pt idx="0">
                  <c:v>No. of deaths</c:v>
                </c:pt>
              </c:strCache>
            </c:strRef>
          </c:tx>
          <c:spPr>
            <a:solidFill>
              <a:srgbClr val="5EA1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'S6-figure4'!$A$4:$A$14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'S6-figure4'!$B$4:$B$14</c:f>
              <c:numCache>
                <c:formatCode>General</c:formatCode>
                <c:ptCount val="11"/>
                <c:pt idx="0">
                  <c:v>31</c:v>
                </c:pt>
                <c:pt idx="1">
                  <c:v>44</c:v>
                </c:pt>
                <c:pt idx="2">
                  <c:v>42</c:v>
                </c:pt>
                <c:pt idx="3">
                  <c:v>55</c:v>
                </c:pt>
                <c:pt idx="4">
                  <c:v>70</c:v>
                </c:pt>
                <c:pt idx="5">
                  <c:v>127</c:v>
                </c:pt>
                <c:pt idx="6">
                  <c:v>101</c:v>
                </c:pt>
                <c:pt idx="7">
                  <c:v>113</c:v>
                </c:pt>
                <c:pt idx="8">
                  <c:v>89</c:v>
                </c:pt>
                <c:pt idx="9">
                  <c:v>148</c:v>
                </c:pt>
                <c:pt idx="1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91E-893D-921F8915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9728991"/>
        <c:axId val="609194767"/>
      </c:barChart>
      <c:lineChart>
        <c:grouping val="standard"/>
        <c:varyColors val="0"/>
        <c:ser>
          <c:idx val="1"/>
          <c:order val="1"/>
          <c:tx>
            <c:strRef>
              <c:f>'S6-figure4'!$C$3</c:f>
              <c:strCache>
                <c:ptCount val="1"/>
                <c:pt idx="0">
                  <c:v>Death rate</c:v>
                </c:pt>
              </c:strCache>
            </c:strRef>
          </c:tx>
          <c:spPr>
            <a:ln w="50800" cap="rnd">
              <a:solidFill>
                <a:srgbClr val="573D73"/>
              </a:solidFill>
              <a:round/>
            </a:ln>
            <a:effectLst/>
          </c:spPr>
          <c:marker>
            <c:symbol val="none"/>
          </c:marker>
          <c:cat>
            <c:numRef>
              <c:f>'S6-figure4'!$A$4:$A$14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'S6-figure4'!$C$4:$C$14</c:f>
              <c:numCache>
                <c:formatCode>0.00</c:formatCode>
                <c:ptCount val="11"/>
                <c:pt idx="0">
                  <c:v>6.1862077878748555E-2</c:v>
                </c:pt>
                <c:pt idx="1">
                  <c:v>8.7396397653569602E-2</c:v>
                </c:pt>
                <c:pt idx="2">
                  <c:v>8.3071342964855591E-2</c:v>
                </c:pt>
                <c:pt idx="3">
                  <c:v>0.10834629319160956</c:v>
                </c:pt>
                <c:pt idx="4">
                  <c:v>0.13738496241903045</c:v>
                </c:pt>
                <c:pt idx="5">
                  <c:v>0.24846921686014675</c:v>
                </c:pt>
                <c:pt idx="6">
                  <c:v>0.19714739816966012</c:v>
                </c:pt>
                <c:pt idx="7">
                  <c:v>0.22026912813453811</c:v>
                </c:pt>
                <c:pt idx="8">
                  <c:v>0.17336281007557772</c:v>
                </c:pt>
                <c:pt idx="9">
                  <c:v>0.28822227015973106</c:v>
                </c:pt>
                <c:pt idx="10">
                  <c:v>0.32922129763743296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D-491E-893D-921F89158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924863"/>
        <c:axId val="770327935"/>
      </c:lineChart>
      <c:catAx>
        <c:axId val="60972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194767"/>
        <c:crosses val="autoZero"/>
        <c:auto val="1"/>
        <c:lblAlgn val="ctr"/>
        <c:lblOffset val="100"/>
        <c:tickLblSkip val="2"/>
        <c:noMultiLvlLbl val="0"/>
      </c:catAx>
      <c:valAx>
        <c:axId val="60919476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728991"/>
        <c:crosses val="autoZero"/>
        <c:crossBetween val="between"/>
      </c:valAx>
      <c:valAx>
        <c:axId val="770327935"/>
        <c:scaling>
          <c:orientation val="minMax"/>
          <c:max val="0.5"/>
        </c:scaling>
        <c:delete val="0"/>
        <c:axPos val="r"/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6924863"/>
        <c:crosses val="max"/>
        <c:crossBetween val="between"/>
        <c:majorUnit val="0.1"/>
      </c:valAx>
      <c:catAx>
        <c:axId val="766924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327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588939436096313"/>
          <c:y val="0.1319073083778966"/>
          <c:w val="0.3292702006873704"/>
          <c:h val="6.879026485325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78481639210347E-2"/>
          <c:y val="0.12968692449355432"/>
          <c:w val="0.89691143037628329"/>
          <c:h val="0.71230724612462115"/>
        </c:manualLayout>
      </c:layout>
      <c:lineChart>
        <c:grouping val="standard"/>
        <c:varyColors val="0"/>
        <c:ser>
          <c:idx val="0"/>
          <c:order val="0"/>
          <c:tx>
            <c:strRef>
              <c:f>'S6-figure5'!$A$30</c:f>
              <c:strCache>
                <c:ptCount val="1"/>
                <c:pt idx="0">
                  <c:v>Sedative-hypnotic drugs (T42.6)</c:v>
                </c:pt>
              </c:strCache>
            </c:strRef>
          </c:tx>
          <c:spPr>
            <a:ln w="50800" cap="rnd">
              <a:solidFill>
                <a:srgbClr val="573D73"/>
              </a:solidFill>
              <a:round/>
            </a:ln>
            <a:effectLst/>
          </c:spPr>
          <c:marker>
            <c:symbol val="none"/>
          </c:marker>
          <c:cat>
            <c:numRef>
              <c:f>'S6-figure5'!$B$29:$L$29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'S6-figure5'!$B$30:$L$30</c:f>
              <c:numCache>
                <c:formatCode>General</c:formatCode>
                <c:ptCount val="11"/>
                <c:pt idx="0">
                  <c:v>10</c:v>
                </c:pt>
                <c:pt idx="1">
                  <c:v>14</c:v>
                </c:pt>
                <c:pt idx="2">
                  <c:v>14</c:v>
                </c:pt>
                <c:pt idx="3">
                  <c:v>28</c:v>
                </c:pt>
                <c:pt idx="4">
                  <c:v>34</c:v>
                </c:pt>
                <c:pt idx="5">
                  <c:v>66</c:v>
                </c:pt>
                <c:pt idx="6">
                  <c:v>45</c:v>
                </c:pt>
                <c:pt idx="7">
                  <c:v>65</c:v>
                </c:pt>
                <c:pt idx="8">
                  <c:v>49</c:v>
                </c:pt>
                <c:pt idx="9">
                  <c:v>62</c:v>
                </c:pt>
                <c:pt idx="1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6-4633-B1B3-3B5885EE926E}"/>
            </c:ext>
          </c:extLst>
        </c:ser>
        <c:ser>
          <c:idx val="1"/>
          <c:order val="1"/>
          <c:tx>
            <c:strRef>
              <c:f>'S6-figure5'!$A$31</c:f>
              <c:strCache>
                <c:ptCount val="1"/>
                <c:pt idx="0">
                  <c:v>Benzodiazepines (T42.4)</c:v>
                </c:pt>
              </c:strCache>
            </c:strRef>
          </c:tx>
          <c:spPr>
            <a:ln w="508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'S6-figure5'!$B$29:$L$29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'S6-figure5'!$B$31:$L$31</c:f>
              <c:numCache>
                <c:formatCode>General</c:formatCode>
                <c:ptCount val="11"/>
                <c:pt idx="0">
                  <c:v>8</c:v>
                </c:pt>
                <c:pt idx="1">
                  <c:v>16</c:v>
                </c:pt>
                <c:pt idx="2">
                  <c:v>14</c:v>
                </c:pt>
                <c:pt idx="3">
                  <c:v>10</c:v>
                </c:pt>
                <c:pt idx="4">
                  <c:v>12</c:v>
                </c:pt>
                <c:pt idx="5">
                  <c:v>20</c:v>
                </c:pt>
                <c:pt idx="6">
                  <c:v>24</c:v>
                </c:pt>
                <c:pt idx="7">
                  <c:v>17</c:v>
                </c:pt>
                <c:pt idx="8">
                  <c:v>17</c:v>
                </c:pt>
                <c:pt idx="9">
                  <c:v>41</c:v>
                </c:pt>
                <c:pt idx="1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6-4633-B1B3-3B5885EE926E}"/>
            </c:ext>
          </c:extLst>
        </c:ser>
        <c:ser>
          <c:idx val="2"/>
          <c:order val="2"/>
          <c:tx>
            <c:strRef>
              <c:f>'S6-figure5'!$A$32</c:f>
              <c:strCache>
                <c:ptCount val="1"/>
                <c:pt idx="0">
                  <c:v>Opioids (T40.2, T40.4, T40.6)</c:v>
                </c:pt>
              </c:strCache>
            </c:strRef>
          </c:tx>
          <c:spPr>
            <a:ln w="50800" cap="rnd">
              <a:solidFill>
                <a:srgbClr val="5EA1AA"/>
              </a:solidFill>
              <a:round/>
            </a:ln>
            <a:effectLst/>
          </c:spPr>
          <c:marker>
            <c:symbol val="none"/>
          </c:marker>
          <c:cat>
            <c:numRef>
              <c:f>'S6-figure5'!$B$29:$L$29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'S6-figure5'!$B$32:$L$32</c:f>
              <c:numCache>
                <c:formatCode>General</c:formatCode>
                <c:ptCount val="11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6-4633-B1B3-3B5885EE926E}"/>
            </c:ext>
          </c:extLst>
        </c:ser>
        <c:ser>
          <c:idx val="3"/>
          <c:order val="3"/>
          <c:tx>
            <c:strRef>
              <c:f>'S6-figure5'!$A$33</c:f>
              <c:strCache>
                <c:ptCount val="1"/>
                <c:pt idx="0">
                  <c:v>Psychostimulants (T43.6)</c:v>
                </c:pt>
              </c:strCache>
            </c:strRef>
          </c:tx>
          <c:spPr>
            <a:ln w="508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'S6-figure5'!$B$29:$L$29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'S6-figure5'!$B$33:$L$33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16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23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6-4633-B1B3-3B5885EE926E}"/>
            </c:ext>
          </c:extLst>
        </c:ser>
        <c:ser>
          <c:idx val="4"/>
          <c:order val="4"/>
          <c:tx>
            <c:strRef>
              <c:f>'S6-figure5'!$A$34</c:f>
              <c:strCache>
                <c:ptCount val="1"/>
                <c:pt idx="0">
                  <c:v>Anesthetics (T41.2)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'S6-figure5'!$B$29:$L$29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'S6-figure5'!$B$34:$L$34</c:f>
              <c:numCache>
                <c:formatCode>General</c:formatCode>
                <c:ptCount val="11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6-4633-B1B3-3B5885EE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695471"/>
        <c:axId val="609232159"/>
      </c:lineChart>
      <c:catAx>
        <c:axId val="71469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09232159"/>
        <c:crosses val="autoZero"/>
        <c:auto val="1"/>
        <c:lblAlgn val="ctr"/>
        <c:lblOffset val="100"/>
        <c:tickLblSkip val="2"/>
        <c:noMultiLvlLbl val="0"/>
      </c:catAx>
      <c:valAx>
        <c:axId val="609232159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469547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096786998229295E-2"/>
          <c:y val="0.11556038920549296"/>
          <c:w val="0.44137456626794025"/>
          <c:h val="0.3614193529676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19050</xdr:rowOff>
    </xdr:from>
    <xdr:to>
      <xdr:col>16</xdr:col>
      <xdr:colOff>209550</xdr:colOff>
      <xdr:row>17</xdr:row>
      <xdr:rowOff>171450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8BA6FE4-E51A-4869-98C1-31E3814DB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0.0288</cdr:x>
      <cdr:y>0.26301</cdr:y>
    </cdr:from>
    <cdr:to>
      <cdr:x>0.0913</cdr:x>
      <cdr:y>0.68986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5E9B00-C159-4EF9-99BE-4ED27471C2D1}"/>
            </a:ext>
          </a:extLst>
        </cdr:cNvPr>
        <cdr:cNvSpPr txBox="1"/>
      </cdr:nvSpPr>
      <cdr:spPr>
        <a:xfrm xmlns:a="http://schemas.openxmlformats.org/drawingml/2006/main" rot="16200000">
          <a:off x="-280101" y="1349882"/>
          <a:ext cx="1406746" cy="440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No. of death(person)</a:t>
          </a:r>
          <a:endParaRPr lang="ko-KR" altLang="en-US" sz="1100"/>
        </a:p>
      </cdr:txBody>
    </cdr:sp>
  </cdr:relSizeAnchor>
  <cdr:relSizeAnchor xmlns:cdr="http://schemas.openxmlformats.org/drawingml/2006/chartDrawing">
    <cdr:from>
      <cdr:x>0.88446</cdr:x>
      <cdr:y>0.14798</cdr:y>
    </cdr:from>
    <cdr:to>
      <cdr:x>0.94696</cdr:x>
      <cdr:y>0.86127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53454E1-00E7-4A42-B979-DD095E0E150D}"/>
            </a:ext>
          </a:extLst>
        </cdr:cNvPr>
        <cdr:cNvSpPr txBox="1"/>
      </cdr:nvSpPr>
      <cdr:spPr>
        <a:xfrm xmlns:a="http://schemas.openxmlformats.org/drawingml/2006/main" rot="5400000">
          <a:off x="5278971" y="1442801"/>
          <a:ext cx="2350754" cy="44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Death rate(per 100,000 population)</a:t>
          </a:r>
          <a:endParaRPr lang="ko-KR" altLang="en-US" sz="1100"/>
        </a:p>
      </cdr:txBody>
    </cdr:sp>
  </cdr:relSizeAnchor>
  <cdr:relSizeAnchor xmlns:cdr="http://schemas.openxmlformats.org/drawingml/2006/chartDrawing">
    <cdr:from>
      <cdr:x>0.47513</cdr:x>
      <cdr:y>0.89514</cdr:y>
    </cdr:from>
    <cdr:to>
      <cdr:x>0.56757</cdr:x>
      <cdr:y>0.98555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C047EF8-E081-4F57-B383-650F3C7BA167}"/>
            </a:ext>
          </a:extLst>
        </cdr:cNvPr>
        <cdr:cNvSpPr txBox="1"/>
      </cdr:nvSpPr>
      <cdr:spPr>
        <a:xfrm xmlns:a="http://schemas.openxmlformats.org/drawingml/2006/main">
          <a:off x="3348924" y="2950082"/>
          <a:ext cx="651576" cy="297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Year</a:t>
          </a:r>
          <a:endParaRPr lang="ko-KR" altLang="en-US" sz="1100"/>
        </a:p>
      </cdr:txBody>
    </cdr:sp>
  </cdr:relSizeAnchor>
  <cdr:relSizeAnchor xmlns:cdr="http://schemas.openxmlformats.org/drawingml/2006/chartDrawing">
    <cdr:from>
      <cdr:x>0.90608</cdr:x>
      <cdr:y>0.07804</cdr:y>
    </cdr:from>
    <cdr:to>
      <cdr:x>0.96858</cdr:x>
      <cdr:y>0.99133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008A138-EEE4-4DEF-9B2D-EED409DB125A}"/>
            </a:ext>
          </a:extLst>
        </cdr:cNvPr>
        <cdr:cNvSpPr txBox="1"/>
      </cdr:nvSpPr>
      <cdr:spPr>
        <a:xfrm xmlns:a="http://schemas.openxmlformats.org/drawingml/2006/main" rot="5400000">
          <a:off x="5101798" y="1541861"/>
          <a:ext cx="3009897" cy="44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800"/>
            <a:t>Age-standardized death rate(per 100,000 </a:t>
          </a:r>
          <a:r>
            <a:rPr lang="en-US" altLang="ko-KR" sz="800">
              <a:effectLst/>
              <a:latin typeface="+mn-lt"/>
              <a:ea typeface="+mn-ea"/>
              <a:cs typeface="+mn-cs"/>
            </a:rPr>
            <a:t>standard</a:t>
          </a:r>
          <a:r>
            <a:rPr lang="en-US" altLang="ko-KR" sz="800"/>
            <a:t> population)</a:t>
          </a:r>
          <a:endParaRPr lang="ko-KR" altLang="en-US" sz="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4</xdr:row>
      <xdr:rowOff>19049</xdr:rowOff>
    </xdr:from>
    <xdr:to>
      <xdr:col>15</xdr:col>
      <xdr:colOff>552449</xdr:colOff>
      <xdr:row>19</xdr:row>
      <xdr:rowOff>47624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F6C3110-230A-4C11-8AEE-41912AD98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0.05071</cdr:x>
      <cdr:y>0.05105</cdr:y>
    </cdr:from>
    <cdr:to>
      <cdr:x>0.11886</cdr:x>
      <cdr:y>0.12913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5C8D690-89DD-42D1-802C-EAD3B0A2EBFE}"/>
            </a:ext>
          </a:extLst>
        </cdr:cNvPr>
        <cdr:cNvSpPr txBox="1"/>
      </cdr:nvSpPr>
      <cdr:spPr>
        <a:xfrm xmlns:a="http://schemas.openxmlformats.org/drawingml/2006/main">
          <a:off x="304801" y="161927"/>
          <a:ext cx="4095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(%)</a:t>
          </a:r>
          <a:endParaRPr lang="ko-KR" altLang="en-US" sz="1100"/>
        </a:p>
      </cdr:txBody>
    </cdr:sp>
  </cdr:relSizeAnchor>
  <cdr:relSizeAnchor xmlns:cdr="http://schemas.openxmlformats.org/drawingml/2006/chartDrawing">
    <cdr:from>
      <cdr:x>0.458</cdr:x>
      <cdr:y>0.8949</cdr:y>
    </cdr:from>
    <cdr:to>
      <cdr:x>0.64025</cdr:x>
      <cdr:y>0.97297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C24A831-43F3-4E60-8EF5-46A53747CD4B}"/>
            </a:ext>
          </a:extLst>
        </cdr:cNvPr>
        <cdr:cNvSpPr txBox="1"/>
      </cdr:nvSpPr>
      <cdr:spPr>
        <a:xfrm xmlns:a="http://schemas.openxmlformats.org/drawingml/2006/main">
          <a:off x="2752726" y="2838452"/>
          <a:ext cx="10953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Age group</a:t>
          </a:r>
          <a:endParaRPr lang="ko-KR" alt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87628</xdr:colOff>
      <xdr:row>1</xdr:row>
      <xdr:rowOff>152399</xdr:rowOff>
    </xdr:from>
    <xdr:to>
      <xdr:col>14</xdr:col>
      <xdr:colOff>425766</xdr:colOff>
      <xdr:row>17</xdr:row>
      <xdr:rowOff>26670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BF5FA73D-8FE9-4B54-87D5-D28384286F7E}"/>
            </a:ext>
          </a:extLst>
        </xdr:cNvPr>
        <xdr:cNvGrpSpPr/>
      </xdr:nvGrpSpPr>
      <xdr:grpSpPr>
        <a:xfrm>
          <a:off x="4118608" y="400049"/>
          <a:ext cx="5443538" cy="3377566"/>
          <a:chOff x="3838573" y="228599"/>
          <a:chExt cx="5443538" cy="3228976"/>
        </a:xfrm>
      </xdr:grpSpPr>
      <xdr:graphicFrame macro="">
        <xdr:nvGraphicFramePr>
          <xdr:cNvPr id="3" name="차트 2">
            <a:extLst>
              <a:ext uri="{FF2B5EF4-FFF2-40B4-BE49-F238E27FC236}">
                <a16:creationId xmlns:a16="http://schemas.microsoft.com/office/drawing/2014/main" id="{C43BE982-58C3-4F14-BEE5-5619D9848FA3}"/>
              </a:ext>
            </a:extLst>
          </xdr:cNvPr>
          <xdr:cNvGraphicFramePr>
            <a:graphicFrameLocks/>
          </xdr:cNvGraphicFramePr>
        </xdr:nvGraphicFramePr>
        <xdr:xfrm>
          <a:off x="3838573" y="228599"/>
          <a:ext cx="2967037" cy="3228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차트 3">
            <a:extLst>
              <a:ext uri="{FF2B5EF4-FFF2-40B4-BE49-F238E27FC236}">
                <a16:creationId xmlns:a16="http://schemas.microsoft.com/office/drawing/2014/main" id="{673C02E0-42A6-4D90-A8B8-FA62F6F1A8AA}"/>
              </a:ext>
            </a:extLst>
          </xdr:cNvPr>
          <xdr:cNvGraphicFramePr>
            <a:graphicFrameLocks/>
          </xdr:cNvGraphicFramePr>
        </xdr:nvGraphicFramePr>
        <xdr:xfrm>
          <a:off x="6315074" y="228600"/>
          <a:ext cx="2967037" cy="3228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A146E4C-6218-4107-A6A9-0D59FB4DB92A}"/>
              </a:ext>
            </a:extLst>
          </xdr:cNvPr>
          <xdr:cNvSpPr txBox="1"/>
        </xdr:nvSpPr>
        <xdr:spPr>
          <a:xfrm>
            <a:off x="6191249" y="428625"/>
            <a:ext cx="809626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/>
              <a:t>Age group</a:t>
            </a:r>
            <a:endParaRPr lang="ko-KR" altLang="en-US" sz="1100"/>
          </a:p>
        </xdr:txBody>
      </xdr:sp>
    </xdr:grpSp>
    <xdr:clientData/>
  </xdr:twoCellAnchor>
  <xdr:twoCellAnchor>
    <xdr:from>
      <xdr:col>6</xdr:col>
      <xdr:colOff>102869</xdr:colOff>
      <xdr:row>17</xdr:row>
      <xdr:rowOff>167640</xdr:rowOff>
    </xdr:from>
    <xdr:to>
      <xdr:col>14</xdr:col>
      <xdr:colOff>399097</xdr:colOff>
      <xdr:row>33</xdr:row>
      <xdr:rowOff>60959</xdr:rowOff>
    </xdr:to>
    <xdr:grpSp>
      <xdr:nvGrpSpPr>
        <xdr:cNvPr id="6" name="그룹 5">
          <a:extLst>
            <a:ext uri="{FF2B5EF4-FFF2-40B4-BE49-F238E27FC236}">
              <a16:creationId xmlns:a16="http://schemas.microsoft.com/office/drawing/2014/main" id="{FEEBF171-C443-420A-BE08-2C7F64DD8521}"/>
            </a:ext>
          </a:extLst>
        </xdr:cNvPr>
        <xdr:cNvGrpSpPr/>
      </xdr:nvGrpSpPr>
      <xdr:grpSpPr>
        <a:xfrm>
          <a:off x="4128134" y="3924300"/>
          <a:ext cx="5409248" cy="3390899"/>
          <a:chOff x="3857624" y="3600450"/>
          <a:chExt cx="5395913" cy="3238499"/>
        </a:xfrm>
      </xdr:grpSpPr>
      <xdr:graphicFrame macro="">
        <xdr:nvGraphicFramePr>
          <xdr:cNvPr id="7" name="차트 6">
            <a:extLst>
              <a:ext uri="{FF2B5EF4-FFF2-40B4-BE49-F238E27FC236}">
                <a16:creationId xmlns:a16="http://schemas.microsoft.com/office/drawing/2014/main" id="{E4DE8578-742C-4A36-A247-58713E2DAC49}"/>
              </a:ext>
            </a:extLst>
          </xdr:cNvPr>
          <xdr:cNvGraphicFramePr>
            <a:graphicFrameLocks/>
          </xdr:cNvGraphicFramePr>
        </xdr:nvGraphicFramePr>
        <xdr:xfrm>
          <a:off x="3857624" y="3609974"/>
          <a:ext cx="2919412" cy="3228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차트 7">
            <a:extLst>
              <a:ext uri="{FF2B5EF4-FFF2-40B4-BE49-F238E27FC236}">
                <a16:creationId xmlns:a16="http://schemas.microsoft.com/office/drawing/2014/main" id="{E8CFB717-47C4-46D9-BF50-4617F1D7916F}"/>
              </a:ext>
            </a:extLst>
          </xdr:cNvPr>
          <xdr:cNvGraphicFramePr>
            <a:graphicFrameLocks/>
          </xdr:cNvGraphicFramePr>
        </xdr:nvGraphicFramePr>
        <xdr:xfrm>
          <a:off x="6334125" y="3600450"/>
          <a:ext cx="2919412" cy="3228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BD9D2EB-9E78-4032-BF24-985666FEA49F}"/>
              </a:ext>
            </a:extLst>
          </xdr:cNvPr>
          <xdr:cNvSpPr txBox="1"/>
        </xdr:nvSpPr>
        <xdr:spPr>
          <a:xfrm>
            <a:off x="6143624" y="3781425"/>
            <a:ext cx="790575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ko-KR" sz="1100"/>
              <a:t>Age group</a:t>
            </a:r>
            <a:endParaRPr lang="ko-KR" altLang="en-US" sz="1100"/>
          </a:p>
        </xdr:txBody>
      </xdr:sp>
    </xdr:grpSp>
    <xdr:clientData/>
  </xdr:twoCellAnchor>
  <xdr:twoCellAnchor>
    <xdr:from>
      <xdr:col>8</xdr:col>
      <xdr:colOff>485774</xdr:colOff>
      <xdr:row>1</xdr:row>
      <xdr:rowOff>66675</xdr:rowOff>
    </xdr:from>
    <xdr:to>
      <xdr:col>12</xdr:col>
      <xdr:colOff>571499</xdr:colOff>
      <xdr:row>2</xdr:row>
      <xdr:rowOff>180975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217D616-D356-4331-B2F0-762AB8DD443C}"/>
            </a:ext>
          </a:extLst>
        </xdr:cNvPr>
        <xdr:cNvSpPr txBox="1"/>
      </xdr:nvSpPr>
      <xdr:spPr>
        <a:xfrm>
          <a:off x="5894069" y="283845"/>
          <a:ext cx="279273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600" b="1">
              <a:solidFill>
                <a:sysClr val="windowText" lastClr="000000"/>
              </a:solidFill>
            </a:rPr>
            <a:t>&lt;Intentional</a:t>
          </a:r>
          <a:r>
            <a:rPr lang="en-US" altLang="ko-KR" sz="1600" b="1" baseline="0">
              <a:solidFill>
                <a:sysClr val="windowText" lastClr="000000"/>
              </a:solidFill>
            </a:rPr>
            <a:t> slef-harm</a:t>
          </a:r>
          <a:r>
            <a:rPr lang="en-US" altLang="ko-KR" sz="1600" b="1">
              <a:solidFill>
                <a:sysClr val="windowText" lastClr="000000"/>
              </a:solidFill>
            </a:rPr>
            <a:t>&gt;</a:t>
          </a:r>
          <a:endParaRPr lang="ko-KR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323852</xdr:colOff>
      <xdr:row>17</xdr:row>
      <xdr:rowOff>85725</xdr:rowOff>
    </xdr:from>
    <xdr:to>
      <xdr:col>11</xdr:col>
      <xdr:colOff>190500</xdr:colOff>
      <xdr:row>18</xdr:row>
      <xdr:rowOff>200025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50869A9-DA95-430A-A539-45650582E699}"/>
            </a:ext>
          </a:extLst>
        </xdr:cNvPr>
        <xdr:cNvSpPr txBox="1"/>
      </xdr:nvSpPr>
      <xdr:spPr>
        <a:xfrm>
          <a:off x="6406517" y="3811905"/>
          <a:ext cx="1223008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600" b="1">
              <a:solidFill>
                <a:sysClr val="windowText" lastClr="000000"/>
              </a:solidFill>
            </a:rPr>
            <a:t>&lt;Accident&gt;</a:t>
          </a:r>
          <a:endParaRPr lang="ko-KR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9525</xdr:rowOff>
    </xdr:from>
    <xdr:to>
      <xdr:col>18</xdr:col>
      <xdr:colOff>476250</xdr:colOff>
      <xdr:row>19</xdr:row>
      <xdr:rowOff>9525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3D03592-B95A-4043-9DE4-DF46AB0DD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5</xdr:row>
      <xdr:rowOff>169536</xdr:rowOff>
    </xdr:from>
    <xdr:to>
      <xdr:col>8</xdr:col>
      <xdr:colOff>678657</xdr:colOff>
      <xdr:row>12</xdr:row>
      <xdr:rowOff>109432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541F8D3-3EE3-4C2D-A7B9-3E827E8C58EA}"/>
            </a:ext>
          </a:extLst>
        </xdr:cNvPr>
        <xdr:cNvSpPr txBox="1"/>
      </xdr:nvSpPr>
      <xdr:spPr>
        <a:xfrm rot="16200000">
          <a:off x="5134738" y="1784213"/>
          <a:ext cx="1467706" cy="43672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/>
            <a:t>No. of death(person)</a:t>
          </a:r>
          <a:endParaRPr lang="ko-KR" altLang="en-US" sz="1100"/>
        </a:p>
      </xdr:txBody>
    </xdr:sp>
    <xdr:clientData/>
  </xdr:twoCellAnchor>
  <xdr:twoCellAnchor>
    <xdr:from>
      <xdr:col>17</xdr:col>
      <xdr:colOff>506575</xdr:colOff>
      <xdr:row>4</xdr:row>
      <xdr:rowOff>95250</xdr:rowOff>
    </xdr:from>
    <xdr:to>
      <xdr:col>18</xdr:col>
      <xdr:colOff>261306</xdr:colOff>
      <xdr:row>15</xdr:row>
      <xdr:rowOff>140961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7246ED70-DBA9-432B-8A80-F6DBCCE1A09C}"/>
            </a:ext>
          </a:extLst>
        </xdr:cNvPr>
        <xdr:cNvSpPr txBox="1"/>
      </xdr:nvSpPr>
      <xdr:spPr>
        <a:xfrm rot="5400000">
          <a:off x="10990985" y="1981910"/>
          <a:ext cx="2455536" cy="42719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/>
            <a:t>Death rate(per 100,000 population)</a:t>
          </a:r>
          <a:endParaRPr lang="ko-KR" altLang="en-US" sz="1100"/>
        </a:p>
      </xdr:txBody>
    </xdr:sp>
    <xdr:clientData/>
  </xdr:twoCellAnchor>
  <xdr:twoCellAnchor>
    <xdr:from>
      <xdr:col>13</xdr:col>
      <xdr:colOff>145543</xdr:colOff>
      <xdr:row>17</xdr:row>
      <xdr:rowOff>147818</xdr:rowOff>
    </xdr:from>
    <xdr:to>
      <xdr:col>14</xdr:col>
      <xdr:colOff>111319</xdr:colOff>
      <xdr:row>19</xdr:row>
      <xdr:rowOff>26661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11F8B489-07E6-4286-A3F7-BDE4902C1345}"/>
            </a:ext>
          </a:extLst>
        </xdr:cNvPr>
        <xdr:cNvSpPr txBox="1"/>
      </xdr:nvSpPr>
      <xdr:spPr>
        <a:xfrm>
          <a:off x="8935213" y="3870188"/>
          <a:ext cx="643956" cy="3150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ko-KR" sz="1100"/>
            <a:t>Year</a:t>
          </a:r>
          <a:endParaRPr lang="ko-KR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50705</xdr:colOff>
      <xdr:row>1</xdr:row>
      <xdr:rowOff>33617</xdr:rowOff>
    </xdr:from>
    <xdr:to>
      <xdr:col>9</xdr:col>
      <xdr:colOff>26333</xdr:colOff>
      <xdr:row>17</xdr:row>
      <xdr:rowOff>128867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06AE5C-7B23-46EC-8777-06230C5CA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0.04515</cdr:x>
      <cdr:y>0.01657</cdr:y>
    </cdr:from>
    <cdr:to>
      <cdr:x>0.16358</cdr:x>
      <cdr:y>0.12707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1FBC4C-7894-47D3-A073-F683C71C3A79}"/>
            </a:ext>
          </a:extLst>
        </cdr:cNvPr>
        <cdr:cNvSpPr txBox="1"/>
      </cdr:nvSpPr>
      <cdr:spPr>
        <a:xfrm xmlns:a="http://schemas.openxmlformats.org/drawingml/2006/main">
          <a:off x="290514" y="57150"/>
          <a:ext cx="762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(deaths)</a:t>
          </a:r>
          <a:endParaRPr lang="ko-KR" altLang="en-US" sz="1100"/>
        </a:p>
      </cdr:txBody>
    </cdr:sp>
  </cdr:relSizeAnchor>
  <cdr:relSizeAnchor xmlns:cdr="http://schemas.openxmlformats.org/drawingml/2006/chartDrawing">
    <cdr:from>
      <cdr:x>0.47244</cdr:x>
      <cdr:y>0.91014</cdr:y>
    </cdr:from>
    <cdr:to>
      <cdr:x>0.59087</cdr:x>
      <cdr:y>0.99171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81AF8CC-921A-4066-A09B-28AD5C5CFC91}"/>
            </a:ext>
          </a:extLst>
        </cdr:cNvPr>
        <cdr:cNvSpPr txBox="1"/>
      </cdr:nvSpPr>
      <cdr:spPr>
        <a:xfrm xmlns:a="http://schemas.openxmlformats.org/drawingml/2006/main">
          <a:off x="3169973" y="3138207"/>
          <a:ext cx="794642" cy="281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ko-KR" sz="1100"/>
            <a:t>Year</a:t>
          </a:r>
          <a:endParaRPr lang="ko-KR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6"/>
  <sheetViews>
    <sheetView tabSelected="1" zoomScale="160" zoomScaleNormal="160" workbookViewId="0">
      <selection activeCell="C12" sqref="C12"/>
    </sheetView>
  </sheetViews>
  <sheetFormatPr defaultColWidth="8.8984375" defaultRowHeight="17.399999999999999" x14ac:dyDescent="0.4"/>
  <sheetData>
    <row r="1" spans="1:1" ht="19.2" x14ac:dyDescent="0.4">
      <c r="A1" s="1" t="s">
        <v>103</v>
      </c>
    </row>
    <row r="2" spans="1:1" x14ac:dyDescent="0.4">
      <c r="A2" s="2"/>
    </row>
    <row r="3" spans="1:1" ht="19.2" x14ac:dyDescent="0.4">
      <c r="A3" s="1" t="s">
        <v>104</v>
      </c>
    </row>
    <row r="4" spans="1:1" x14ac:dyDescent="0.4">
      <c r="A4" s="2" t="s">
        <v>0</v>
      </c>
    </row>
    <row r="5" spans="1:1" x14ac:dyDescent="0.4">
      <c r="A5" s="2" t="s">
        <v>1</v>
      </c>
    </row>
    <row r="6" spans="1:1" x14ac:dyDescent="0.4">
      <c r="A6" s="2" t="s">
        <v>2</v>
      </c>
    </row>
    <row r="7" spans="1:1" x14ac:dyDescent="0.4">
      <c r="A7" s="2" t="s">
        <v>3</v>
      </c>
    </row>
    <row r="8" spans="1:1" x14ac:dyDescent="0.4">
      <c r="A8" s="2" t="s">
        <v>4</v>
      </c>
    </row>
    <row r="9" spans="1:1" x14ac:dyDescent="0.4">
      <c r="A9" s="2" t="s">
        <v>5</v>
      </c>
    </row>
    <row r="10" spans="1:1" x14ac:dyDescent="0.4">
      <c r="A10" s="2" t="s">
        <v>6</v>
      </c>
    </row>
    <row r="11" spans="1:1" x14ac:dyDescent="0.4">
      <c r="A11" s="2" t="s">
        <v>7</v>
      </c>
    </row>
    <row r="12" spans="1:1" x14ac:dyDescent="0.4">
      <c r="A12" s="2" t="s">
        <v>8</v>
      </c>
    </row>
    <row r="13" spans="1:1" x14ac:dyDescent="0.4">
      <c r="A13" s="2" t="s">
        <v>9</v>
      </c>
    </row>
    <row r="14" spans="1:1" x14ac:dyDescent="0.4">
      <c r="A14" s="2" t="s">
        <v>10</v>
      </c>
    </row>
    <row r="15" spans="1:1" ht="9.75" customHeight="1" x14ac:dyDescent="0.4">
      <c r="A15" s="2"/>
    </row>
    <row r="16" spans="1:1" x14ac:dyDescent="0.4">
      <c r="A16" t="s">
        <v>105</v>
      </c>
    </row>
    <row r="17" spans="1:1" x14ac:dyDescent="0.4">
      <c r="A17" s="2" t="s">
        <v>54</v>
      </c>
    </row>
    <row r="18" spans="1:1" x14ac:dyDescent="0.4">
      <c r="A18" s="2" t="s">
        <v>55</v>
      </c>
    </row>
    <row r="19" spans="1:1" x14ac:dyDescent="0.4">
      <c r="A19" s="2"/>
    </row>
    <row r="20" spans="1:1" x14ac:dyDescent="0.4">
      <c r="A20" s="2" t="s">
        <v>11</v>
      </c>
    </row>
    <row r="21" spans="1:1" x14ac:dyDescent="0.4">
      <c r="A21" s="2" t="s">
        <v>12</v>
      </c>
    </row>
    <row r="22" spans="1:1" x14ac:dyDescent="0.4">
      <c r="A22" s="2" t="s">
        <v>13</v>
      </c>
    </row>
    <row r="23" spans="1:1" x14ac:dyDescent="0.4">
      <c r="A23" s="2" t="s">
        <v>14</v>
      </c>
    </row>
    <row r="24" spans="1:1" x14ac:dyDescent="0.4">
      <c r="A24" s="2" t="s">
        <v>15</v>
      </c>
    </row>
    <row r="25" spans="1:1" x14ac:dyDescent="0.4">
      <c r="A25" s="2" t="s">
        <v>16</v>
      </c>
    </row>
    <row r="26" spans="1:1" x14ac:dyDescent="0.4">
      <c r="A26" s="2" t="s">
        <v>17</v>
      </c>
    </row>
    <row r="27" spans="1:1" x14ac:dyDescent="0.4">
      <c r="A27" s="2" t="s">
        <v>18</v>
      </c>
    </row>
    <row r="28" spans="1:1" x14ac:dyDescent="0.4">
      <c r="A28" s="2" t="s">
        <v>19</v>
      </c>
    </row>
    <row r="29" spans="1:1" x14ac:dyDescent="0.4">
      <c r="A29" s="2" t="s">
        <v>20</v>
      </c>
    </row>
    <row r="30" spans="1:1" x14ac:dyDescent="0.4">
      <c r="A30" s="2" t="s">
        <v>21</v>
      </c>
    </row>
    <row r="31" spans="1:1" x14ac:dyDescent="0.4">
      <c r="A31" s="2" t="s">
        <v>22</v>
      </c>
    </row>
    <row r="32" spans="1:1" x14ac:dyDescent="0.4">
      <c r="A32" s="2" t="s">
        <v>23</v>
      </c>
    </row>
    <row r="33" spans="1:1" x14ac:dyDescent="0.4">
      <c r="A33" s="2" t="s">
        <v>24</v>
      </c>
    </row>
    <row r="34" spans="1:1" x14ac:dyDescent="0.4">
      <c r="A34" s="2" t="s">
        <v>25</v>
      </c>
    </row>
    <row r="35" spans="1:1" x14ac:dyDescent="0.4">
      <c r="A35" s="2" t="s">
        <v>26</v>
      </c>
    </row>
    <row r="36" spans="1:1" x14ac:dyDescent="0.4">
      <c r="A36" s="2" t="s">
        <v>27</v>
      </c>
    </row>
    <row r="37" spans="1:1" x14ac:dyDescent="0.4">
      <c r="A37" s="2" t="s">
        <v>28</v>
      </c>
    </row>
    <row r="38" spans="1:1" x14ac:dyDescent="0.4">
      <c r="A38" s="2" t="s">
        <v>29</v>
      </c>
    </row>
    <row r="39" spans="1:1" x14ac:dyDescent="0.4">
      <c r="A39" s="2" t="s">
        <v>30</v>
      </c>
    </row>
    <row r="40" spans="1:1" x14ac:dyDescent="0.4">
      <c r="A40" s="2" t="s">
        <v>31</v>
      </c>
    </row>
    <row r="41" spans="1:1" x14ac:dyDescent="0.4">
      <c r="A41" s="2" t="s">
        <v>32</v>
      </c>
    </row>
    <row r="42" spans="1:1" x14ac:dyDescent="0.4">
      <c r="A42" s="2" t="s">
        <v>33</v>
      </c>
    </row>
    <row r="43" spans="1:1" x14ac:dyDescent="0.4">
      <c r="A43" s="2" t="s">
        <v>34</v>
      </c>
    </row>
    <row r="44" spans="1:1" x14ac:dyDescent="0.4">
      <c r="A44" s="2" t="s">
        <v>35</v>
      </c>
    </row>
    <row r="45" spans="1:1" x14ac:dyDescent="0.4">
      <c r="A45" s="2" t="s">
        <v>36</v>
      </c>
    </row>
    <row r="46" spans="1:1" x14ac:dyDescent="0.4">
      <c r="A46" s="2" t="s">
        <v>37</v>
      </c>
    </row>
    <row r="47" spans="1:1" x14ac:dyDescent="0.4">
      <c r="A47" s="2" t="s">
        <v>38</v>
      </c>
    </row>
    <row r="48" spans="1:1" x14ac:dyDescent="0.4">
      <c r="A48" s="2" t="s">
        <v>39</v>
      </c>
    </row>
    <row r="49" spans="1:1" x14ac:dyDescent="0.4">
      <c r="A49" s="2" t="s">
        <v>40</v>
      </c>
    </row>
    <row r="50" spans="1:1" x14ac:dyDescent="0.4">
      <c r="A50" s="2" t="s">
        <v>41</v>
      </c>
    </row>
    <row r="51" spans="1:1" x14ac:dyDescent="0.4">
      <c r="A51" s="2" t="s">
        <v>42</v>
      </c>
    </row>
    <row r="52" spans="1:1" x14ac:dyDescent="0.4">
      <c r="A52" s="3" t="s">
        <v>56</v>
      </c>
    </row>
    <row r="53" spans="1:1" x14ac:dyDescent="0.4">
      <c r="A53" s="2"/>
    </row>
    <row r="54" spans="1:1" ht="19.2" x14ac:dyDescent="0.4">
      <c r="A54" s="1" t="s">
        <v>106</v>
      </c>
    </row>
    <row r="55" spans="1:1" x14ac:dyDescent="0.4">
      <c r="A55" s="2" t="s">
        <v>39</v>
      </c>
    </row>
    <row r="56" spans="1:1" x14ac:dyDescent="0.4">
      <c r="A56" s="2" t="s">
        <v>40</v>
      </c>
    </row>
    <row r="57" spans="1:1" x14ac:dyDescent="0.4">
      <c r="A57" s="2" t="s">
        <v>41</v>
      </c>
    </row>
    <row r="58" spans="1:1" x14ac:dyDescent="0.4">
      <c r="A58" s="2" t="s">
        <v>42</v>
      </c>
    </row>
    <row r="59" spans="1:1" x14ac:dyDescent="0.4">
      <c r="A59" s="2"/>
    </row>
    <row r="60" spans="1:1" ht="19.2" x14ac:dyDescent="0.4">
      <c r="A60" s="1" t="s">
        <v>107</v>
      </c>
    </row>
    <row r="61" spans="1:1" x14ac:dyDescent="0.4">
      <c r="A61" s="2" t="s">
        <v>43</v>
      </c>
    </row>
    <row r="62" spans="1:1" x14ac:dyDescent="0.4">
      <c r="A62" s="2" t="s">
        <v>44</v>
      </c>
    </row>
    <row r="63" spans="1:1" x14ac:dyDescent="0.4">
      <c r="A63" s="2" t="s">
        <v>45</v>
      </c>
    </row>
    <row r="64" spans="1:1" x14ac:dyDescent="0.4">
      <c r="A64" s="2" t="s">
        <v>46</v>
      </c>
    </row>
    <row r="65" spans="1:1" x14ac:dyDescent="0.4">
      <c r="A65" s="2" t="s">
        <v>47</v>
      </c>
    </row>
    <row r="66" spans="1:1" x14ac:dyDescent="0.4">
      <c r="A66" s="2" t="s">
        <v>48</v>
      </c>
    </row>
    <row r="67" spans="1:1" x14ac:dyDescent="0.4">
      <c r="A67" s="2" t="s">
        <v>49</v>
      </c>
    </row>
    <row r="68" spans="1:1" x14ac:dyDescent="0.4">
      <c r="A68" s="2" t="s">
        <v>50</v>
      </c>
    </row>
    <row r="69" spans="1:1" x14ac:dyDescent="0.4">
      <c r="A69" s="2" t="s">
        <v>51</v>
      </c>
    </row>
    <row r="70" spans="1:1" x14ac:dyDescent="0.4">
      <c r="A70" s="2" t="s">
        <v>52</v>
      </c>
    </row>
    <row r="71" spans="1:1" x14ac:dyDescent="0.4">
      <c r="A71" s="2" t="s">
        <v>53</v>
      </c>
    </row>
    <row r="72" spans="1:1" ht="19.2" x14ac:dyDescent="0.4">
      <c r="A72" s="1"/>
    </row>
    <row r="73" spans="1:1" ht="19.2" x14ac:dyDescent="0.4">
      <c r="A73" s="1" t="s">
        <v>108</v>
      </c>
    </row>
    <row r="74" spans="1:1" x14ac:dyDescent="0.4">
      <c r="A74" s="2" t="s">
        <v>43</v>
      </c>
    </row>
    <row r="75" spans="1:1" x14ac:dyDescent="0.4">
      <c r="A75" s="2" t="s">
        <v>44</v>
      </c>
    </row>
    <row r="76" spans="1:1" x14ac:dyDescent="0.4">
      <c r="A76" s="2" t="s">
        <v>45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4D7D-5A18-45B2-A2D8-FB94F7485BF3}">
  <dimension ref="A1:L35"/>
  <sheetViews>
    <sheetView zoomScaleNormal="100" workbookViewId="0">
      <selection activeCell="B26" sqref="B26"/>
    </sheetView>
  </sheetViews>
  <sheetFormatPr defaultColWidth="8.8984375" defaultRowHeight="17.399999999999999" x14ac:dyDescent="0.4"/>
  <cols>
    <col min="1" max="1" width="27.5" customWidth="1"/>
  </cols>
  <sheetData>
    <row r="1" spans="1:1" ht="19.2" x14ac:dyDescent="0.4">
      <c r="A1" s="115" t="s">
        <v>180</v>
      </c>
    </row>
    <row r="20" spans="1:12" x14ac:dyDescent="0.4">
      <c r="A20" s="128" t="s">
        <v>179</v>
      </c>
      <c r="B20" s="128">
        <v>2011</v>
      </c>
      <c r="C20" s="128">
        <v>2012</v>
      </c>
      <c r="D20" s="128">
        <v>2013</v>
      </c>
      <c r="E20" s="128">
        <v>2014</v>
      </c>
      <c r="F20" s="128">
        <v>2015</v>
      </c>
      <c r="G20" s="128">
        <v>2016</v>
      </c>
      <c r="H20" s="128">
        <v>2017</v>
      </c>
      <c r="I20" s="128">
        <v>2018</v>
      </c>
      <c r="J20" s="128">
        <v>2019</v>
      </c>
      <c r="K20" s="128">
        <v>2020</v>
      </c>
      <c r="L20" s="128">
        <v>2021</v>
      </c>
    </row>
    <row r="21" spans="1:12" x14ac:dyDescent="0.4">
      <c r="A21" t="s">
        <v>178</v>
      </c>
      <c r="B21">
        <v>3</v>
      </c>
      <c r="C21">
        <v>6</v>
      </c>
      <c r="D21">
        <v>1</v>
      </c>
      <c r="E21">
        <v>2</v>
      </c>
      <c r="F21">
        <v>4</v>
      </c>
      <c r="G21">
        <v>4</v>
      </c>
      <c r="H21">
        <v>10</v>
      </c>
      <c r="I21">
        <v>3</v>
      </c>
      <c r="J21">
        <v>5</v>
      </c>
      <c r="K21">
        <v>7</v>
      </c>
      <c r="L21">
        <v>11</v>
      </c>
    </row>
    <row r="22" spans="1:12" x14ac:dyDescent="0.4">
      <c r="A22" t="s">
        <v>177</v>
      </c>
      <c r="B22">
        <v>2</v>
      </c>
      <c r="D22">
        <v>3</v>
      </c>
      <c r="E22">
        <v>3</v>
      </c>
      <c r="F22">
        <v>4</v>
      </c>
      <c r="G22">
        <v>7</v>
      </c>
      <c r="H22">
        <v>3</v>
      </c>
      <c r="I22">
        <v>8</v>
      </c>
      <c r="J22">
        <v>5</v>
      </c>
      <c r="K22">
        <v>6</v>
      </c>
      <c r="L22">
        <v>17</v>
      </c>
    </row>
    <row r="23" spans="1:12" x14ac:dyDescent="0.4">
      <c r="A23" t="s">
        <v>176</v>
      </c>
      <c r="C23">
        <v>1</v>
      </c>
      <c r="D23">
        <v>3</v>
      </c>
      <c r="E23">
        <v>1</v>
      </c>
      <c r="F23">
        <v>2</v>
      </c>
      <c r="G23">
        <v>2</v>
      </c>
      <c r="I23">
        <v>1</v>
      </c>
      <c r="K23">
        <v>1</v>
      </c>
      <c r="L23">
        <v>1</v>
      </c>
    </row>
    <row r="24" spans="1:12" x14ac:dyDescent="0.4">
      <c r="A24" t="s">
        <v>175</v>
      </c>
      <c r="B24">
        <v>4</v>
      </c>
      <c r="C24">
        <v>7</v>
      </c>
      <c r="D24">
        <v>2</v>
      </c>
      <c r="E24">
        <v>4</v>
      </c>
      <c r="F24">
        <v>7</v>
      </c>
      <c r="G24">
        <v>6</v>
      </c>
      <c r="H24">
        <v>2</v>
      </c>
      <c r="I24">
        <v>4</v>
      </c>
      <c r="J24">
        <v>4</v>
      </c>
      <c r="K24">
        <v>5</v>
      </c>
      <c r="L24">
        <v>5</v>
      </c>
    </row>
    <row r="25" spans="1:12" x14ac:dyDescent="0.4">
      <c r="A25" t="s">
        <v>174</v>
      </c>
      <c r="B25">
        <v>8</v>
      </c>
      <c r="C25">
        <v>16</v>
      </c>
      <c r="D25">
        <v>14</v>
      </c>
      <c r="E25">
        <v>10</v>
      </c>
      <c r="F25">
        <v>12</v>
      </c>
      <c r="G25">
        <v>20</v>
      </c>
      <c r="H25">
        <v>24</v>
      </c>
      <c r="I25">
        <v>17</v>
      </c>
      <c r="J25">
        <v>17</v>
      </c>
      <c r="K25">
        <v>41</v>
      </c>
      <c r="L25">
        <v>33</v>
      </c>
    </row>
    <row r="26" spans="1:12" x14ac:dyDescent="0.4">
      <c r="A26" t="s">
        <v>173</v>
      </c>
      <c r="B26">
        <v>10</v>
      </c>
      <c r="C26">
        <v>14</v>
      </c>
      <c r="D26">
        <v>14</v>
      </c>
      <c r="E26">
        <v>28</v>
      </c>
      <c r="F26">
        <v>34</v>
      </c>
      <c r="G26">
        <v>66</v>
      </c>
      <c r="H26">
        <v>45</v>
      </c>
      <c r="I26">
        <v>65</v>
      </c>
      <c r="J26">
        <v>49</v>
      </c>
      <c r="K26">
        <v>62</v>
      </c>
      <c r="L26">
        <v>82</v>
      </c>
    </row>
    <row r="27" spans="1:12" x14ac:dyDescent="0.4">
      <c r="A27" t="s">
        <v>172</v>
      </c>
      <c r="B27">
        <v>3</v>
      </c>
      <c r="E27">
        <v>5</v>
      </c>
      <c r="F27">
        <v>4</v>
      </c>
      <c r="G27">
        <v>16</v>
      </c>
      <c r="H27">
        <v>15</v>
      </c>
      <c r="I27">
        <v>9</v>
      </c>
      <c r="J27">
        <v>6</v>
      </c>
      <c r="K27">
        <v>23</v>
      </c>
      <c r="L27">
        <v>17</v>
      </c>
    </row>
    <row r="29" spans="1:12" x14ac:dyDescent="0.4">
      <c r="B29" s="128">
        <v>2011</v>
      </c>
      <c r="C29" s="128">
        <v>2012</v>
      </c>
      <c r="D29" s="128">
        <v>2013</v>
      </c>
      <c r="E29" s="128">
        <v>2014</v>
      </c>
      <c r="F29" s="128">
        <v>2015</v>
      </c>
      <c r="G29" s="128">
        <v>2016</v>
      </c>
      <c r="H29" s="128">
        <v>2017</v>
      </c>
      <c r="I29" s="128">
        <v>2018</v>
      </c>
      <c r="J29" s="128">
        <v>2019</v>
      </c>
      <c r="K29" s="128">
        <v>2020</v>
      </c>
      <c r="L29" s="128">
        <v>2021</v>
      </c>
    </row>
    <row r="30" spans="1:12" x14ac:dyDescent="0.4">
      <c r="A30" t="s">
        <v>171</v>
      </c>
      <c r="B30">
        <v>10</v>
      </c>
      <c r="C30">
        <v>14</v>
      </c>
      <c r="D30">
        <v>14</v>
      </c>
      <c r="E30">
        <v>28</v>
      </c>
      <c r="F30">
        <v>34</v>
      </c>
      <c r="G30">
        <v>66</v>
      </c>
      <c r="H30">
        <v>45</v>
      </c>
      <c r="I30">
        <v>65</v>
      </c>
      <c r="J30">
        <v>49</v>
      </c>
      <c r="K30">
        <v>62</v>
      </c>
      <c r="L30">
        <v>82</v>
      </c>
    </row>
    <row r="31" spans="1:12" x14ac:dyDescent="0.4">
      <c r="A31" t="s">
        <v>170</v>
      </c>
      <c r="B31">
        <v>8</v>
      </c>
      <c r="C31">
        <v>16</v>
      </c>
      <c r="D31">
        <v>14</v>
      </c>
      <c r="E31">
        <v>10</v>
      </c>
      <c r="F31">
        <v>12</v>
      </c>
      <c r="G31">
        <v>20</v>
      </c>
      <c r="H31">
        <v>24</v>
      </c>
      <c r="I31">
        <v>17</v>
      </c>
      <c r="J31">
        <v>17</v>
      </c>
      <c r="K31">
        <v>41</v>
      </c>
      <c r="L31">
        <v>33</v>
      </c>
    </row>
    <row r="32" spans="1:12" x14ac:dyDescent="0.4">
      <c r="A32" t="s">
        <v>169</v>
      </c>
      <c r="B32">
        <f>B21+B22+B23</f>
        <v>5</v>
      </c>
      <c r="C32">
        <f>C21+C22+C23</f>
        <v>7</v>
      </c>
      <c r="D32">
        <f>D21+D22+D23</f>
        <v>7</v>
      </c>
      <c r="E32">
        <f>E21+E22+E23</f>
        <v>6</v>
      </c>
      <c r="F32">
        <f>F21+F22+F23</f>
        <v>10</v>
      </c>
      <c r="G32">
        <f>G21+G22+G23</f>
        <v>13</v>
      </c>
      <c r="H32">
        <f>H21+H22+H23</f>
        <v>13</v>
      </c>
      <c r="I32">
        <f>I21+I22+I23</f>
        <v>12</v>
      </c>
      <c r="J32">
        <f>J21+J22+J23</f>
        <v>10</v>
      </c>
      <c r="K32">
        <f>K21+K22+K23</f>
        <v>14</v>
      </c>
      <c r="L32">
        <f>L21+L22+L23</f>
        <v>29</v>
      </c>
    </row>
    <row r="33" spans="1:12" x14ac:dyDescent="0.4">
      <c r="A33" t="s">
        <v>168</v>
      </c>
      <c r="B33">
        <v>3</v>
      </c>
      <c r="C33">
        <v>0</v>
      </c>
      <c r="D33">
        <v>0</v>
      </c>
      <c r="E33">
        <v>5</v>
      </c>
      <c r="F33">
        <v>4</v>
      </c>
      <c r="G33">
        <v>16</v>
      </c>
      <c r="H33">
        <v>15</v>
      </c>
      <c r="I33">
        <v>9</v>
      </c>
      <c r="J33">
        <v>6</v>
      </c>
      <c r="K33">
        <v>23</v>
      </c>
      <c r="L33">
        <v>17</v>
      </c>
    </row>
    <row r="34" spans="1:12" x14ac:dyDescent="0.4">
      <c r="A34" t="s">
        <v>167</v>
      </c>
      <c r="B34">
        <v>4</v>
      </c>
      <c r="C34">
        <v>7</v>
      </c>
      <c r="D34">
        <v>2</v>
      </c>
      <c r="E34">
        <v>4</v>
      </c>
      <c r="F34">
        <v>7</v>
      </c>
      <c r="G34">
        <v>6</v>
      </c>
      <c r="H34">
        <v>2</v>
      </c>
      <c r="I34">
        <v>4</v>
      </c>
      <c r="J34">
        <v>4</v>
      </c>
      <c r="K34">
        <v>5</v>
      </c>
      <c r="L34">
        <v>5</v>
      </c>
    </row>
    <row r="35" spans="1:12" x14ac:dyDescent="0.4">
      <c r="B35">
        <f>SUM(B30:B34)</f>
        <v>30</v>
      </c>
      <c r="L35">
        <f>SUM(L30:L34)</f>
        <v>166</v>
      </c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B22" sqref="B22"/>
    </sheetView>
  </sheetViews>
  <sheetFormatPr defaultColWidth="8.8984375" defaultRowHeight="17.399999999999999" x14ac:dyDescent="0.4"/>
  <sheetData>
    <row r="1" spans="1:13" ht="19.2" x14ac:dyDescent="0.4">
      <c r="A1" s="1" t="s">
        <v>99</v>
      </c>
    </row>
    <row r="2" spans="1:13" ht="19.2" x14ac:dyDescent="0.4">
      <c r="A2" s="1"/>
    </row>
    <row r="3" spans="1:13" x14ac:dyDescent="0.4">
      <c r="M3" s="32" t="s">
        <v>66</v>
      </c>
    </row>
    <row r="4" spans="1:13" ht="18" thickBot="1" x14ac:dyDescent="0.45">
      <c r="A4" s="91"/>
      <c r="B4" s="89" t="s">
        <v>63</v>
      </c>
      <c r="C4" s="89" t="s">
        <v>57</v>
      </c>
      <c r="D4" s="87" t="s">
        <v>61</v>
      </c>
      <c r="E4" s="88"/>
      <c r="F4" s="88"/>
      <c r="G4" s="88"/>
      <c r="H4" s="88"/>
      <c r="I4" s="88"/>
      <c r="J4" s="88"/>
      <c r="K4" s="88"/>
      <c r="L4" s="88"/>
      <c r="M4" s="88"/>
    </row>
    <row r="5" spans="1:13" ht="18.600000000000001" thickTop="1" thickBot="1" x14ac:dyDescent="0.45">
      <c r="A5" s="92"/>
      <c r="B5" s="90"/>
      <c r="C5" s="90"/>
      <c r="D5" s="8" t="s">
        <v>59</v>
      </c>
      <c r="E5" s="9" t="s">
        <v>60</v>
      </c>
      <c r="F5" s="10" t="s">
        <v>109</v>
      </c>
      <c r="G5" s="10" t="s">
        <v>110</v>
      </c>
      <c r="H5" s="10" t="s">
        <v>111</v>
      </c>
      <c r="I5" s="10" t="s">
        <v>112</v>
      </c>
      <c r="J5" s="10" t="s">
        <v>113</v>
      </c>
      <c r="K5" s="10" t="s">
        <v>114</v>
      </c>
      <c r="L5" s="10" t="s">
        <v>115</v>
      </c>
      <c r="M5" s="11" t="s">
        <v>62</v>
      </c>
    </row>
    <row r="6" spans="1:13" ht="18" thickTop="1" x14ac:dyDescent="0.4">
      <c r="A6" s="93" t="s">
        <v>64</v>
      </c>
      <c r="B6" s="83" t="s">
        <v>68</v>
      </c>
      <c r="C6" s="12">
        <v>2011</v>
      </c>
      <c r="D6" s="13">
        <v>97</v>
      </c>
      <c r="E6" s="14"/>
      <c r="F6" s="5">
        <v>7</v>
      </c>
      <c r="G6" s="5">
        <v>10</v>
      </c>
      <c r="H6" s="5">
        <v>20</v>
      </c>
      <c r="I6" s="5">
        <v>25</v>
      </c>
      <c r="J6" s="5">
        <v>14</v>
      </c>
      <c r="K6" s="5">
        <v>7</v>
      </c>
      <c r="L6" s="5">
        <v>8</v>
      </c>
      <c r="M6" s="5">
        <v>6</v>
      </c>
    </row>
    <row r="7" spans="1:13" x14ac:dyDescent="0.4">
      <c r="A7" s="81"/>
      <c r="B7" s="84"/>
      <c r="C7" s="15">
        <v>2020</v>
      </c>
      <c r="D7" s="16">
        <v>266</v>
      </c>
      <c r="E7" s="17">
        <v>1</v>
      </c>
      <c r="F7" s="6">
        <v>22</v>
      </c>
      <c r="G7" s="6">
        <v>33</v>
      </c>
      <c r="H7" s="6">
        <v>36</v>
      </c>
      <c r="I7" s="6">
        <v>56</v>
      </c>
      <c r="J7" s="6">
        <v>40</v>
      </c>
      <c r="K7" s="6">
        <v>36</v>
      </c>
      <c r="L7" s="6">
        <v>26</v>
      </c>
      <c r="M7" s="6">
        <v>16</v>
      </c>
    </row>
    <row r="8" spans="1:13" x14ac:dyDescent="0.4">
      <c r="A8" s="81"/>
      <c r="B8" s="85"/>
      <c r="C8" s="18">
        <v>2021</v>
      </c>
      <c r="D8" s="19">
        <v>281</v>
      </c>
      <c r="E8" s="20"/>
      <c r="F8" s="21">
        <v>16</v>
      </c>
      <c r="G8" s="21">
        <v>43</v>
      </c>
      <c r="H8" s="21">
        <v>41</v>
      </c>
      <c r="I8" s="21">
        <v>43</v>
      </c>
      <c r="J8" s="21">
        <v>56</v>
      </c>
      <c r="K8" s="21">
        <v>28</v>
      </c>
      <c r="L8" s="21">
        <v>42</v>
      </c>
      <c r="M8" s="21">
        <v>12</v>
      </c>
    </row>
    <row r="9" spans="1:13" x14ac:dyDescent="0.4">
      <c r="A9" s="81"/>
      <c r="B9" s="86" t="s">
        <v>69</v>
      </c>
      <c r="C9" s="22">
        <v>2011</v>
      </c>
      <c r="D9" s="23">
        <v>108</v>
      </c>
      <c r="E9" s="24"/>
      <c r="F9" s="7">
        <v>5</v>
      </c>
      <c r="G9" s="7">
        <v>21</v>
      </c>
      <c r="H9" s="7">
        <v>11</v>
      </c>
      <c r="I9" s="7">
        <v>13</v>
      </c>
      <c r="J9" s="7">
        <v>11</v>
      </c>
      <c r="K9" s="7">
        <v>16</v>
      </c>
      <c r="L9" s="7">
        <v>24</v>
      </c>
      <c r="M9" s="7">
        <v>7</v>
      </c>
    </row>
    <row r="10" spans="1:13" x14ac:dyDescent="0.4">
      <c r="A10" s="81"/>
      <c r="B10" s="84"/>
      <c r="C10" s="15">
        <v>2020</v>
      </c>
      <c r="D10" s="16">
        <v>235</v>
      </c>
      <c r="E10" s="17">
        <v>2</v>
      </c>
      <c r="F10" s="6">
        <v>18</v>
      </c>
      <c r="G10" s="6">
        <v>46</v>
      </c>
      <c r="H10" s="6">
        <v>35</v>
      </c>
      <c r="I10" s="6">
        <v>41</v>
      </c>
      <c r="J10" s="6">
        <v>32</v>
      </c>
      <c r="K10" s="6">
        <v>18</v>
      </c>
      <c r="L10" s="6">
        <v>29</v>
      </c>
      <c r="M10" s="6">
        <v>14</v>
      </c>
    </row>
    <row r="11" spans="1:13" x14ac:dyDescent="0.4">
      <c r="A11" s="82"/>
      <c r="B11" s="85"/>
      <c r="C11" s="18">
        <v>2021</v>
      </c>
      <c r="D11" s="19">
        <v>278</v>
      </c>
      <c r="E11" s="20"/>
      <c r="F11" s="21">
        <v>32</v>
      </c>
      <c r="G11" s="21">
        <v>44</v>
      </c>
      <c r="H11" s="21">
        <v>48</v>
      </c>
      <c r="I11" s="21">
        <v>49</v>
      </c>
      <c r="J11" s="21">
        <v>42</v>
      </c>
      <c r="K11" s="21">
        <v>22</v>
      </c>
      <c r="L11" s="21">
        <v>26</v>
      </c>
      <c r="M11" s="21">
        <v>15</v>
      </c>
    </row>
    <row r="12" spans="1:13" x14ac:dyDescent="0.4">
      <c r="A12" s="80" t="s">
        <v>65</v>
      </c>
      <c r="B12" s="86" t="s">
        <v>68</v>
      </c>
      <c r="C12" s="22">
        <v>2011</v>
      </c>
      <c r="D12" s="23">
        <v>0.4</v>
      </c>
      <c r="E12" s="25" t="s">
        <v>58</v>
      </c>
      <c r="F12" s="7">
        <v>0.2</v>
      </c>
      <c r="G12" s="7">
        <v>0.3</v>
      </c>
      <c r="H12" s="7">
        <v>0.4</v>
      </c>
      <c r="I12" s="7">
        <v>0.6</v>
      </c>
      <c r="J12" s="7">
        <v>0.5</v>
      </c>
      <c r="K12" s="7">
        <v>0.4</v>
      </c>
      <c r="L12" s="7">
        <v>1.4</v>
      </c>
      <c r="M12" s="7">
        <v>6.3</v>
      </c>
    </row>
    <row r="13" spans="1:13" x14ac:dyDescent="0.4">
      <c r="A13" s="81"/>
      <c r="B13" s="84"/>
      <c r="C13" s="15">
        <v>2020</v>
      </c>
      <c r="D13" s="33">
        <v>1</v>
      </c>
      <c r="E13" s="34">
        <v>0</v>
      </c>
      <c r="F13" s="6">
        <v>0.7</v>
      </c>
      <c r="G13" s="6">
        <v>0.9</v>
      </c>
      <c r="H13" s="6">
        <v>0.9</v>
      </c>
      <c r="I13" s="6">
        <v>1.3</v>
      </c>
      <c r="J13" s="6">
        <v>1</v>
      </c>
      <c r="K13" s="6">
        <v>1.6</v>
      </c>
      <c r="L13" s="6">
        <v>2.4</v>
      </c>
      <c r="M13" s="6">
        <v>7.5</v>
      </c>
    </row>
    <row r="14" spans="1:13" x14ac:dyDescent="0.4">
      <c r="A14" s="81"/>
      <c r="B14" s="84"/>
      <c r="C14" s="18">
        <v>2021</v>
      </c>
      <c r="D14" s="19">
        <v>1.1000000000000001</v>
      </c>
      <c r="E14" s="26" t="s">
        <v>58</v>
      </c>
      <c r="F14" s="21">
        <v>0.6</v>
      </c>
      <c r="G14" s="21">
        <v>1.2</v>
      </c>
      <c r="H14" s="21">
        <v>1.1000000000000001</v>
      </c>
      <c r="I14" s="21">
        <v>1</v>
      </c>
      <c r="J14" s="21">
        <v>1.4</v>
      </c>
      <c r="K14" s="21">
        <v>1.2</v>
      </c>
      <c r="L14" s="21">
        <v>3.7</v>
      </c>
      <c r="M14" s="21">
        <v>5</v>
      </c>
    </row>
    <row r="15" spans="1:13" ht="19.2" x14ac:dyDescent="0.4">
      <c r="A15" s="81"/>
      <c r="B15" s="85"/>
      <c r="C15" s="27" t="s">
        <v>67</v>
      </c>
      <c r="D15" s="28">
        <v>183.9</v>
      </c>
      <c r="E15" s="29" t="s">
        <v>58</v>
      </c>
      <c r="F15" s="30">
        <v>179.6</v>
      </c>
      <c r="G15" s="30">
        <v>373.8</v>
      </c>
      <c r="H15" s="30">
        <v>138.4</v>
      </c>
      <c r="I15" s="30">
        <v>66.8</v>
      </c>
      <c r="J15" s="30">
        <v>157.80000000000001</v>
      </c>
      <c r="K15" s="30">
        <v>164.7</v>
      </c>
      <c r="L15" s="30">
        <v>175.8</v>
      </c>
      <c r="M15" s="30">
        <v>-20.100000000000001</v>
      </c>
    </row>
    <row r="16" spans="1:13" x14ac:dyDescent="0.4">
      <c r="A16" s="81"/>
      <c r="B16" s="86" t="s">
        <v>69</v>
      </c>
      <c r="C16" s="22">
        <v>2011</v>
      </c>
      <c r="D16" s="23">
        <v>0.4</v>
      </c>
      <c r="E16" s="25" t="s">
        <v>58</v>
      </c>
      <c r="F16" s="7">
        <v>0.2</v>
      </c>
      <c r="G16" s="7">
        <v>0.6</v>
      </c>
      <c r="H16" s="7">
        <v>0.3</v>
      </c>
      <c r="I16" s="7">
        <v>0.3</v>
      </c>
      <c r="J16" s="7">
        <v>0.4</v>
      </c>
      <c r="K16" s="7">
        <v>0.8</v>
      </c>
      <c r="L16" s="7">
        <v>2.2000000000000002</v>
      </c>
      <c r="M16" s="7">
        <v>2.5</v>
      </c>
    </row>
    <row r="17" spans="1:13" x14ac:dyDescent="0.4">
      <c r="A17" s="81"/>
      <c r="B17" s="84"/>
      <c r="C17" s="15">
        <v>2020</v>
      </c>
      <c r="D17" s="16">
        <v>0.9</v>
      </c>
      <c r="E17" s="17">
        <v>0.1</v>
      </c>
      <c r="F17" s="6">
        <v>0.6</v>
      </c>
      <c r="G17" s="6">
        <v>1.5</v>
      </c>
      <c r="H17" s="6">
        <v>0.9</v>
      </c>
      <c r="I17" s="6">
        <v>1</v>
      </c>
      <c r="J17" s="6">
        <v>0.8</v>
      </c>
      <c r="K17" s="6">
        <v>0.7</v>
      </c>
      <c r="L17" s="6">
        <v>1.8</v>
      </c>
      <c r="M17" s="6">
        <v>2.5</v>
      </c>
    </row>
    <row r="18" spans="1:13" x14ac:dyDescent="0.4">
      <c r="A18" s="81"/>
      <c r="B18" s="84"/>
      <c r="C18" s="18">
        <v>2021</v>
      </c>
      <c r="D18" s="19">
        <v>1.1000000000000001</v>
      </c>
      <c r="E18" s="26" t="s">
        <v>58</v>
      </c>
      <c r="F18" s="21">
        <v>1.2</v>
      </c>
      <c r="G18" s="21">
        <v>1.4</v>
      </c>
      <c r="H18" s="21">
        <v>1.3</v>
      </c>
      <c r="I18" s="21">
        <v>1.1000000000000001</v>
      </c>
      <c r="J18" s="21">
        <v>1</v>
      </c>
      <c r="K18" s="21">
        <v>0.8</v>
      </c>
      <c r="L18" s="21">
        <v>1.6</v>
      </c>
      <c r="M18" s="21">
        <v>2.4</v>
      </c>
    </row>
    <row r="19" spans="1:13" ht="19.2" x14ac:dyDescent="0.4">
      <c r="A19" s="82"/>
      <c r="B19" s="85"/>
      <c r="C19" s="27" t="s">
        <v>67</v>
      </c>
      <c r="D19" s="28">
        <v>150.30000000000001</v>
      </c>
      <c r="E19" s="29" t="s">
        <v>58</v>
      </c>
      <c r="F19" s="30">
        <v>656.9</v>
      </c>
      <c r="G19" s="30">
        <v>142.6</v>
      </c>
      <c r="H19" s="30">
        <v>410.7</v>
      </c>
      <c r="I19" s="30">
        <v>262.7</v>
      </c>
      <c r="J19" s="30">
        <v>152.6</v>
      </c>
      <c r="K19" s="30">
        <v>1.4</v>
      </c>
      <c r="L19" s="30">
        <v>-28.4</v>
      </c>
      <c r="M19" s="30">
        <v>-2.9</v>
      </c>
    </row>
  </sheetData>
  <mergeCells count="10">
    <mergeCell ref="D4:M4"/>
    <mergeCell ref="C4:C5"/>
    <mergeCell ref="B4:B5"/>
    <mergeCell ref="A4:A5"/>
    <mergeCell ref="A6:A11"/>
    <mergeCell ref="A12:A19"/>
    <mergeCell ref="B6:B8"/>
    <mergeCell ref="B9:B11"/>
    <mergeCell ref="B12:B15"/>
    <mergeCell ref="B16:B1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F18" sqref="F18"/>
    </sheetView>
  </sheetViews>
  <sheetFormatPr defaultColWidth="8.8984375" defaultRowHeight="17.399999999999999" x14ac:dyDescent="0.4"/>
  <cols>
    <col min="2" max="2" width="42.3984375" customWidth="1"/>
    <col min="3" max="3" width="13.5" customWidth="1"/>
  </cols>
  <sheetData>
    <row r="1" spans="1:3" ht="19.2" x14ac:dyDescent="0.4">
      <c r="A1" s="1" t="s">
        <v>100</v>
      </c>
    </row>
    <row r="3" spans="1:3" ht="27" thickBot="1" x14ac:dyDescent="0.45">
      <c r="A3" s="4" t="s">
        <v>81</v>
      </c>
      <c r="B3" s="8" t="s">
        <v>82</v>
      </c>
      <c r="C3" s="31" t="s">
        <v>116</v>
      </c>
    </row>
    <row r="4" spans="1:3" ht="18" thickTop="1" x14ac:dyDescent="0.4">
      <c r="A4" s="12">
        <v>1</v>
      </c>
      <c r="B4" s="35" t="s">
        <v>70</v>
      </c>
      <c r="C4" s="36">
        <v>1403</v>
      </c>
    </row>
    <row r="5" spans="1:3" x14ac:dyDescent="0.4">
      <c r="A5" s="37">
        <v>2</v>
      </c>
      <c r="B5" s="38" t="s">
        <v>71</v>
      </c>
      <c r="C5" s="39">
        <v>796</v>
      </c>
    </row>
    <row r="6" spans="1:3" x14ac:dyDescent="0.4">
      <c r="A6" s="37">
        <v>3</v>
      </c>
      <c r="B6" s="38" t="s">
        <v>72</v>
      </c>
      <c r="C6" s="39">
        <v>133</v>
      </c>
    </row>
    <row r="7" spans="1:3" x14ac:dyDescent="0.4">
      <c r="A7" s="37">
        <v>4</v>
      </c>
      <c r="B7" s="38" t="s">
        <v>73</v>
      </c>
      <c r="C7" s="39">
        <v>123</v>
      </c>
    </row>
    <row r="8" spans="1:3" x14ac:dyDescent="0.4">
      <c r="A8" s="37">
        <v>5</v>
      </c>
      <c r="B8" s="38" t="s">
        <v>74</v>
      </c>
      <c r="C8" s="39">
        <v>98</v>
      </c>
    </row>
    <row r="9" spans="1:3" x14ac:dyDescent="0.4">
      <c r="A9" s="37">
        <v>6</v>
      </c>
      <c r="B9" s="38" t="s">
        <v>75</v>
      </c>
      <c r="C9" s="39">
        <v>87</v>
      </c>
    </row>
    <row r="10" spans="1:3" x14ac:dyDescent="0.4">
      <c r="A10" s="37">
        <v>7</v>
      </c>
      <c r="B10" s="38" t="s">
        <v>76</v>
      </c>
      <c r="C10" s="39">
        <v>62</v>
      </c>
    </row>
    <row r="11" spans="1:3" x14ac:dyDescent="0.4">
      <c r="A11" s="37">
        <v>8</v>
      </c>
      <c r="B11" s="38" t="s">
        <v>77</v>
      </c>
      <c r="C11" s="39">
        <v>58</v>
      </c>
    </row>
    <row r="12" spans="1:3" x14ac:dyDescent="0.4">
      <c r="A12" s="37">
        <v>9</v>
      </c>
      <c r="B12" s="38" t="s">
        <v>78</v>
      </c>
      <c r="C12" s="39">
        <v>36</v>
      </c>
    </row>
    <row r="13" spans="1:3" x14ac:dyDescent="0.4">
      <c r="A13" s="37">
        <v>10</v>
      </c>
      <c r="B13" s="38" t="s">
        <v>79</v>
      </c>
      <c r="C13" s="39">
        <v>29</v>
      </c>
    </row>
    <row r="14" spans="1:3" x14ac:dyDescent="0.4">
      <c r="A14" s="15" t="s">
        <v>58</v>
      </c>
      <c r="B14" s="40" t="s">
        <v>80</v>
      </c>
      <c r="C14" s="41">
        <v>1130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selection activeCell="F16" sqref="F16"/>
    </sheetView>
  </sheetViews>
  <sheetFormatPr defaultColWidth="8.8984375" defaultRowHeight="17.399999999999999" x14ac:dyDescent="0.4"/>
  <cols>
    <col min="1" max="1" width="17.59765625" customWidth="1"/>
  </cols>
  <sheetData>
    <row r="1" spans="1:7" x14ac:dyDescent="0.4">
      <c r="A1" s="42" t="s">
        <v>101</v>
      </c>
    </row>
    <row r="3" spans="1:7" x14ac:dyDescent="0.4">
      <c r="A3" s="91"/>
      <c r="B3" s="95" t="s">
        <v>117</v>
      </c>
      <c r="C3" s="96"/>
      <c r="D3" s="97"/>
      <c r="E3" s="95" t="s">
        <v>118</v>
      </c>
      <c r="F3" s="96"/>
      <c r="G3" s="96"/>
    </row>
    <row r="4" spans="1:7" x14ac:dyDescent="0.4">
      <c r="A4" s="94"/>
      <c r="B4" s="43" t="s">
        <v>83</v>
      </c>
      <c r="C4" s="44" t="s">
        <v>84</v>
      </c>
      <c r="D4" s="45" t="s">
        <v>85</v>
      </c>
      <c r="E4" s="43" t="s">
        <v>83</v>
      </c>
      <c r="F4" s="44" t="s">
        <v>84</v>
      </c>
      <c r="G4" s="46" t="s">
        <v>85</v>
      </c>
    </row>
    <row r="5" spans="1:7" x14ac:dyDescent="0.4">
      <c r="A5" s="47" t="s">
        <v>59</v>
      </c>
      <c r="B5" s="48">
        <v>64</v>
      </c>
      <c r="C5" s="49">
        <v>275</v>
      </c>
      <c r="D5" s="50">
        <v>67</v>
      </c>
      <c r="E5" s="63">
        <v>100</v>
      </c>
      <c r="F5" s="64">
        <v>100</v>
      </c>
      <c r="G5" s="65">
        <v>100</v>
      </c>
    </row>
    <row r="6" spans="1:7" ht="24.6" x14ac:dyDescent="0.4">
      <c r="A6" s="51" t="s">
        <v>86</v>
      </c>
      <c r="B6" s="52">
        <v>12</v>
      </c>
      <c r="C6" s="53">
        <v>156</v>
      </c>
      <c r="D6" s="54">
        <v>25</v>
      </c>
      <c r="E6" s="66">
        <v>18.8</v>
      </c>
      <c r="F6" s="67">
        <v>56.7</v>
      </c>
      <c r="G6" s="68">
        <v>37.299999999999997</v>
      </c>
    </row>
    <row r="7" spans="1:7" ht="24.6" x14ac:dyDescent="0.4">
      <c r="A7" s="55" t="s">
        <v>87</v>
      </c>
      <c r="B7" s="56">
        <v>10</v>
      </c>
      <c r="C7" s="57">
        <v>61</v>
      </c>
      <c r="D7" s="58">
        <v>20</v>
      </c>
      <c r="E7" s="69">
        <v>15.6</v>
      </c>
      <c r="F7" s="70">
        <v>22.2</v>
      </c>
      <c r="G7" s="71">
        <v>29.9</v>
      </c>
    </row>
    <row r="8" spans="1:7" ht="24.6" x14ac:dyDescent="0.4">
      <c r="A8" s="55" t="s">
        <v>88</v>
      </c>
      <c r="B8" s="56">
        <v>16</v>
      </c>
      <c r="C8" s="57">
        <v>28</v>
      </c>
      <c r="D8" s="58">
        <v>9</v>
      </c>
      <c r="E8" s="69">
        <v>25</v>
      </c>
      <c r="F8" s="70">
        <v>10.199999999999999</v>
      </c>
      <c r="G8" s="71">
        <v>13.4</v>
      </c>
    </row>
    <row r="9" spans="1:7" ht="24.6" x14ac:dyDescent="0.4">
      <c r="A9" s="55" t="s">
        <v>89</v>
      </c>
      <c r="B9" s="56">
        <v>23</v>
      </c>
      <c r="C9" s="57">
        <v>13</v>
      </c>
      <c r="D9" s="58">
        <v>10</v>
      </c>
      <c r="E9" s="69">
        <v>35.9</v>
      </c>
      <c r="F9" s="70">
        <v>4.7</v>
      </c>
      <c r="G9" s="71">
        <v>14.9</v>
      </c>
    </row>
    <row r="10" spans="1:7" ht="24.6" x14ac:dyDescent="0.4">
      <c r="A10" s="55" t="s">
        <v>90</v>
      </c>
      <c r="B10" s="56">
        <v>1</v>
      </c>
      <c r="C10" s="57">
        <v>11</v>
      </c>
      <c r="D10" s="58">
        <v>2</v>
      </c>
      <c r="E10" s="69">
        <v>1.6</v>
      </c>
      <c r="F10" s="70">
        <v>4</v>
      </c>
      <c r="G10" s="71">
        <v>3</v>
      </c>
    </row>
    <row r="11" spans="1:7" ht="24.6" x14ac:dyDescent="0.4">
      <c r="A11" s="55" t="s">
        <v>91</v>
      </c>
      <c r="B11" s="56">
        <v>2</v>
      </c>
      <c r="C11" s="57">
        <v>2</v>
      </c>
      <c r="D11" s="58">
        <v>1</v>
      </c>
      <c r="E11" s="69">
        <v>3.1</v>
      </c>
      <c r="F11" s="70">
        <v>0.7</v>
      </c>
      <c r="G11" s="71">
        <v>1.5</v>
      </c>
    </row>
    <row r="12" spans="1:7" x14ac:dyDescent="0.4">
      <c r="A12" s="59" t="s">
        <v>85</v>
      </c>
      <c r="B12" s="60">
        <v>0</v>
      </c>
      <c r="C12" s="61">
        <v>4</v>
      </c>
      <c r="D12" s="62">
        <v>0</v>
      </c>
      <c r="E12" s="72">
        <v>0</v>
      </c>
      <c r="F12" s="73">
        <v>1.5</v>
      </c>
      <c r="G12" s="74">
        <v>0</v>
      </c>
    </row>
  </sheetData>
  <mergeCells count="3">
    <mergeCell ref="A3:A4"/>
    <mergeCell ref="B3:D3"/>
    <mergeCell ref="E3:G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>
      <selection activeCell="B18" sqref="B18"/>
    </sheetView>
  </sheetViews>
  <sheetFormatPr defaultColWidth="8.8984375" defaultRowHeight="17.399999999999999" x14ac:dyDescent="0.4"/>
  <cols>
    <col min="2" max="2" width="15.3984375" customWidth="1"/>
    <col min="4" max="4" width="14.09765625" customWidth="1"/>
    <col min="6" max="7" width="16.09765625" customWidth="1"/>
  </cols>
  <sheetData>
    <row r="1" spans="1:7" x14ac:dyDescent="0.4">
      <c r="A1" s="42" t="s">
        <v>102</v>
      </c>
    </row>
    <row r="3" spans="1:7" x14ac:dyDescent="0.4">
      <c r="A3" s="91" t="s">
        <v>92</v>
      </c>
      <c r="B3" s="99" t="s">
        <v>94</v>
      </c>
      <c r="C3" s="91"/>
      <c r="D3" s="99" t="s">
        <v>95</v>
      </c>
      <c r="E3" s="91"/>
      <c r="F3" s="99" t="s">
        <v>96</v>
      </c>
      <c r="G3" s="101"/>
    </row>
    <row r="4" spans="1:7" x14ac:dyDescent="0.4">
      <c r="A4" s="98"/>
      <c r="B4" s="100" t="s">
        <v>93</v>
      </c>
      <c r="C4" s="94"/>
      <c r="D4" s="100" t="s">
        <v>119</v>
      </c>
      <c r="E4" s="94"/>
      <c r="F4" s="100" t="s">
        <v>120</v>
      </c>
      <c r="G4" s="102"/>
    </row>
    <row r="5" spans="1:7" x14ac:dyDescent="0.4">
      <c r="A5" s="98"/>
      <c r="B5" s="89" t="s">
        <v>97</v>
      </c>
      <c r="C5" s="89" t="s">
        <v>98</v>
      </c>
      <c r="D5" s="89" t="s">
        <v>97</v>
      </c>
      <c r="E5" s="89" t="s">
        <v>98</v>
      </c>
      <c r="F5" s="89" t="s">
        <v>97</v>
      </c>
      <c r="G5" s="99" t="s">
        <v>98</v>
      </c>
    </row>
    <row r="6" spans="1:7" ht="18" thickBot="1" x14ac:dyDescent="0.45">
      <c r="A6" s="92"/>
      <c r="B6" s="90"/>
      <c r="C6" s="90"/>
      <c r="D6" s="90"/>
      <c r="E6" s="90"/>
      <c r="F6" s="90"/>
      <c r="G6" s="103"/>
    </row>
    <row r="7" spans="1:7" ht="18" thickTop="1" x14ac:dyDescent="0.4">
      <c r="A7" s="12" t="s">
        <v>109</v>
      </c>
      <c r="B7" s="75">
        <v>6103</v>
      </c>
      <c r="C7" s="13">
        <v>396</v>
      </c>
      <c r="D7" s="13">
        <v>20</v>
      </c>
      <c r="E7" s="13">
        <v>1</v>
      </c>
      <c r="F7" s="13">
        <v>3.3</v>
      </c>
      <c r="G7" s="76">
        <v>2.5</v>
      </c>
    </row>
    <row r="8" spans="1:7" x14ac:dyDescent="0.4">
      <c r="A8" s="37" t="s">
        <v>110</v>
      </c>
      <c r="B8" s="77">
        <v>9599</v>
      </c>
      <c r="C8" s="78">
        <v>984</v>
      </c>
      <c r="D8" s="78">
        <v>36</v>
      </c>
      <c r="E8" s="78">
        <v>12</v>
      </c>
      <c r="F8" s="78">
        <v>3.8</v>
      </c>
      <c r="G8" s="39">
        <v>12.2</v>
      </c>
    </row>
    <row r="9" spans="1:7" x14ac:dyDescent="0.4">
      <c r="A9" s="37" t="s">
        <v>111</v>
      </c>
      <c r="B9" s="77">
        <v>13875</v>
      </c>
      <c r="C9" s="77">
        <v>1727</v>
      </c>
      <c r="D9" s="78">
        <v>46</v>
      </c>
      <c r="E9" s="78">
        <v>14</v>
      </c>
      <c r="F9" s="78">
        <v>3.3</v>
      </c>
      <c r="G9" s="39">
        <v>8.1</v>
      </c>
    </row>
    <row r="10" spans="1:7" x14ac:dyDescent="0.4">
      <c r="A10" s="37" t="s">
        <v>121</v>
      </c>
      <c r="B10" s="77">
        <v>20858</v>
      </c>
      <c r="C10" s="77">
        <v>2570</v>
      </c>
      <c r="D10" s="78">
        <v>66</v>
      </c>
      <c r="E10" s="78">
        <v>11</v>
      </c>
      <c r="F10" s="78">
        <v>3.2</v>
      </c>
      <c r="G10" s="39">
        <v>4.3</v>
      </c>
    </row>
    <row r="11" spans="1:7" x14ac:dyDescent="0.4">
      <c r="A11" s="37" t="s">
        <v>122</v>
      </c>
      <c r="B11" s="77">
        <v>28525</v>
      </c>
      <c r="C11" s="77">
        <v>3792</v>
      </c>
      <c r="D11" s="78">
        <v>70</v>
      </c>
      <c r="E11" s="78">
        <v>8</v>
      </c>
      <c r="F11" s="78">
        <v>2.5</v>
      </c>
      <c r="G11" s="39">
        <v>2.1</v>
      </c>
    </row>
    <row r="12" spans="1:7" x14ac:dyDescent="0.4">
      <c r="A12" s="37" t="s">
        <v>123</v>
      </c>
      <c r="B12" s="77">
        <v>24975</v>
      </c>
      <c r="C12" s="77">
        <v>3233</v>
      </c>
      <c r="D12" s="78">
        <v>58</v>
      </c>
      <c r="E12" s="78">
        <v>4</v>
      </c>
      <c r="F12" s="78">
        <v>2.2999999999999998</v>
      </c>
      <c r="G12" s="39">
        <v>1.2</v>
      </c>
    </row>
    <row r="13" spans="1:7" x14ac:dyDescent="0.4">
      <c r="A13" s="37" t="s">
        <v>115</v>
      </c>
      <c r="B13" s="77">
        <v>20861</v>
      </c>
      <c r="C13" s="77">
        <v>2174</v>
      </c>
      <c r="D13" s="78">
        <v>41</v>
      </c>
      <c r="E13" s="78">
        <v>0</v>
      </c>
      <c r="F13" s="78">
        <v>2</v>
      </c>
      <c r="G13" s="39">
        <v>0</v>
      </c>
    </row>
    <row r="14" spans="1:7" x14ac:dyDescent="0.4">
      <c r="A14" s="15" t="s">
        <v>62</v>
      </c>
      <c r="B14" s="79">
        <v>6122</v>
      </c>
      <c r="C14" s="16">
        <v>510</v>
      </c>
      <c r="D14" s="16">
        <v>16</v>
      </c>
      <c r="E14" s="16">
        <v>3</v>
      </c>
      <c r="F14" s="16">
        <v>2.6</v>
      </c>
      <c r="G14" s="17">
        <v>5.9</v>
      </c>
    </row>
  </sheetData>
  <mergeCells count="13">
    <mergeCell ref="B5:B6"/>
    <mergeCell ref="D5:D6"/>
    <mergeCell ref="F5:F6"/>
    <mergeCell ref="A3:A6"/>
    <mergeCell ref="B3:C3"/>
    <mergeCell ref="B4:C4"/>
    <mergeCell ref="D3:E3"/>
    <mergeCell ref="D4:E4"/>
    <mergeCell ref="F3:G3"/>
    <mergeCell ref="F4:G4"/>
    <mergeCell ref="C5:C6"/>
    <mergeCell ref="E5:E6"/>
    <mergeCell ref="G5:G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440A-7659-460E-B30D-A26DC7E873C2}">
  <dimension ref="A1:G14"/>
  <sheetViews>
    <sheetView workbookViewId="0">
      <selection activeCell="B23" sqref="B23"/>
    </sheetView>
  </sheetViews>
  <sheetFormatPr defaultColWidth="8.8984375" defaultRowHeight="17.399999999999999" x14ac:dyDescent="0.4"/>
  <cols>
    <col min="2" max="2" width="11" customWidth="1"/>
    <col min="3" max="3" width="12.69921875" customWidth="1"/>
    <col min="4" max="4" width="13.3984375" customWidth="1"/>
    <col min="5" max="5" width="27.09765625" customWidth="1"/>
  </cols>
  <sheetData>
    <row r="1" spans="1:7" ht="21" x14ac:dyDescent="0.4">
      <c r="A1" s="110" t="s">
        <v>126</v>
      </c>
    </row>
    <row r="2" spans="1:7" ht="19.2" x14ac:dyDescent="0.4">
      <c r="E2" s="109"/>
      <c r="G2" s="1" t="s">
        <v>125</v>
      </c>
    </row>
    <row r="3" spans="1:7" x14ac:dyDescent="0.4">
      <c r="A3" s="108" t="s">
        <v>57</v>
      </c>
      <c r="B3" s="108"/>
      <c r="C3" s="107" t="s">
        <v>64</v>
      </c>
      <c r="D3" s="107" t="s">
        <v>65</v>
      </c>
      <c r="E3" s="107" t="s">
        <v>124</v>
      </c>
    </row>
    <row r="4" spans="1:7" x14ac:dyDescent="0.4">
      <c r="A4" s="106">
        <v>2011</v>
      </c>
      <c r="B4" s="106"/>
      <c r="C4" s="105">
        <v>205</v>
      </c>
      <c r="D4" s="104">
        <v>0.40908793435946622</v>
      </c>
      <c r="E4" s="104">
        <v>0.3705666653099266</v>
      </c>
    </row>
    <row r="5" spans="1:7" x14ac:dyDescent="0.4">
      <c r="A5" s="106">
        <v>2012</v>
      </c>
      <c r="B5" s="106"/>
      <c r="C5" s="105">
        <v>255</v>
      </c>
      <c r="D5" s="104">
        <v>0.50650185003773285</v>
      </c>
      <c r="E5" s="104">
        <v>0.43914680164379288</v>
      </c>
    </row>
    <row r="6" spans="1:7" x14ac:dyDescent="0.4">
      <c r="A6" s="106">
        <v>2013</v>
      </c>
      <c r="B6" s="106"/>
      <c r="C6" s="105">
        <v>269</v>
      </c>
      <c r="D6" s="104">
        <v>0.53205217279871797</v>
      </c>
      <c r="E6" s="104">
        <v>0.46258696164650226</v>
      </c>
    </row>
    <row r="7" spans="1:7" x14ac:dyDescent="0.4">
      <c r="A7" s="106">
        <v>2014</v>
      </c>
      <c r="B7" s="106"/>
      <c r="C7" s="105">
        <v>306</v>
      </c>
      <c r="D7" s="104">
        <v>0.60279937666604588</v>
      </c>
      <c r="E7" s="104">
        <v>0.52108463539349714</v>
      </c>
    </row>
    <row r="8" spans="1:7" x14ac:dyDescent="0.4">
      <c r="A8" s="106">
        <v>2015</v>
      </c>
      <c r="B8" s="106"/>
      <c r="C8" s="105">
        <v>300</v>
      </c>
      <c r="D8" s="104">
        <v>0.58879269608155904</v>
      </c>
      <c r="E8" s="104">
        <v>0.4778248180887123</v>
      </c>
    </row>
    <row r="9" spans="1:7" x14ac:dyDescent="0.4">
      <c r="A9" s="106">
        <v>2016</v>
      </c>
      <c r="B9" s="106"/>
      <c r="C9" s="105">
        <v>399</v>
      </c>
      <c r="D9" s="104">
        <v>0.78062376005668144</v>
      </c>
      <c r="E9" s="104">
        <v>0.64895550908494237</v>
      </c>
    </row>
    <row r="10" spans="1:7" x14ac:dyDescent="0.4">
      <c r="A10" s="106">
        <v>2017</v>
      </c>
      <c r="B10" s="106"/>
      <c r="C10" s="105">
        <v>321</v>
      </c>
      <c r="D10" s="104">
        <v>0.62657737438080108</v>
      </c>
      <c r="E10" s="104">
        <v>0.51289984378602027</v>
      </c>
    </row>
    <row r="11" spans="1:7" x14ac:dyDescent="0.4">
      <c r="A11" s="106">
        <v>2018</v>
      </c>
      <c r="B11" s="106"/>
      <c r="C11" s="105">
        <v>406</v>
      </c>
      <c r="D11" s="104">
        <v>0.79140943382851758</v>
      </c>
      <c r="E11" s="104">
        <v>0.65180231333358196</v>
      </c>
    </row>
    <row r="12" spans="1:7" x14ac:dyDescent="0.4">
      <c r="A12" s="106">
        <v>2019</v>
      </c>
      <c r="B12" s="106"/>
      <c r="C12" s="105">
        <v>434</v>
      </c>
      <c r="D12" s="104">
        <v>0.84538718621124409</v>
      </c>
      <c r="E12" s="104">
        <v>0.69633974959560729</v>
      </c>
    </row>
    <row r="13" spans="1:7" x14ac:dyDescent="0.4">
      <c r="A13" s="106">
        <v>2020</v>
      </c>
      <c r="B13" s="106"/>
      <c r="C13" s="105">
        <v>501</v>
      </c>
      <c r="D13" s="104">
        <v>0.97567133344611656</v>
      </c>
      <c r="E13" s="104">
        <v>0.83828446883223962</v>
      </c>
    </row>
    <row r="14" spans="1:7" x14ac:dyDescent="0.4">
      <c r="A14" s="106">
        <v>2021</v>
      </c>
      <c r="B14" s="106"/>
      <c r="C14" s="105">
        <v>559</v>
      </c>
      <c r="D14" s="104">
        <v>1.0889627537238167</v>
      </c>
      <c r="E14" s="104">
        <v>0.93974864468476782</v>
      </c>
    </row>
  </sheetData>
  <mergeCells count="12">
    <mergeCell ref="A12:B12"/>
    <mergeCell ref="A13:B13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6C07-C8DE-4E2E-BA94-CE9B1001DB13}">
  <dimension ref="B1:X24"/>
  <sheetViews>
    <sheetView topLeftCell="B1" zoomScaleNormal="100" workbookViewId="0">
      <selection activeCell="B23" sqref="B23"/>
    </sheetView>
  </sheetViews>
  <sheetFormatPr defaultColWidth="8.8984375" defaultRowHeight="17.399999999999999" x14ac:dyDescent="0.4"/>
  <cols>
    <col min="2" max="2" width="12.5" bestFit="1" customWidth="1"/>
    <col min="3" max="4" width="0" hidden="1" customWidth="1"/>
    <col min="5" max="5" width="21" customWidth="1"/>
    <col min="6" max="6" width="14.69921875" customWidth="1"/>
  </cols>
  <sheetData>
    <row r="1" spans="2:24" x14ac:dyDescent="0.4">
      <c r="C1">
        <f>SUM(C3:C24)</f>
        <v>559</v>
      </c>
      <c r="D1" s="117">
        <f>SUM(D3:D24)</f>
        <v>317655</v>
      </c>
    </row>
    <row r="2" spans="2:24" x14ac:dyDescent="0.4">
      <c r="B2" s="107" t="s">
        <v>92</v>
      </c>
      <c r="C2" s="107" t="s">
        <v>153</v>
      </c>
      <c r="D2" s="107" t="s">
        <v>152</v>
      </c>
      <c r="E2" s="107" t="s">
        <v>151</v>
      </c>
      <c r="F2" s="107" t="s">
        <v>150</v>
      </c>
    </row>
    <row r="3" spans="2:24" x14ac:dyDescent="0.4">
      <c r="B3" s="116" t="s">
        <v>149</v>
      </c>
      <c r="C3" s="105"/>
      <c r="D3" s="112">
        <v>626</v>
      </c>
      <c r="E3" s="111">
        <f>C3/C$1*100</f>
        <v>0</v>
      </c>
      <c r="F3" s="111">
        <f>D3/D$1*100</f>
        <v>0.19706914734539041</v>
      </c>
    </row>
    <row r="4" spans="2:24" ht="19.2" x14ac:dyDescent="0.4">
      <c r="B4" s="116" t="s">
        <v>148</v>
      </c>
      <c r="C4" s="105"/>
      <c r="D4" s="112">
        <v>151</v>
      </c>
      <c r="E4" s="111">
        <f>C4/C$1*100</f>
        <v>0</v>
      </c>
      <c r="F4" s="111">
        <f>D4/D$1*100</f>
        <v>4.7535848640821013E-2</v>
      </c>
      <c r="H4" s="115" t="s">
        <v>147</v>
      </c>
    </row>
    <row r="5" spans="2:24" x14ac:dyDescent="0.4">
      <c r="B5" s="114" t="s">
        <v>146</v>
      </c>
      <c r="C5" s="105"/>
      <c r="D5" s="112">
        <v>136</v>
      </c>
      <c r="E5" s="111">
        <f>C5/C$1*100</f>
        <v>0</v>
      </c>
      <c r="F5" s="111">
        <f>D5/D$1*100</f>
        <v>4.2813744471203036E-2</v>
      </c>
    </row>
    <row r="6" spans="2:24" x14ac:dyDescent="0.4">
      <c r="B6" s="114" t="s">
        <v>145</v>
      </c>
      <c r="C6" s="105"/>
      <c r="D6" s="112">
        <v>237</v>
      </c>
      <c r="E6" s="111">
        <f>C6/C$1*100</f>
        <v>0</v>
      </c>
      <c r="F6" s="111">
        <f>D6/D$1*100</f>
        <v>7.460924587996412E-2</v>
      </c>
    </row>
    <row r="7" spans="2:24" x14ac:dyDescent="0.4">
      <c r="B7" s="105" t="s">
        <v>144</v>
      </c>
      <c r="C7" s="105">
        <v>9</v>
      </c>
      <c r="D7" s="112">
        <v>536</v>
      </c>
      <c r="E7" s="111">
        <f>C7/C$1*100</f>
        <v>1.6100178890876566</v>
      </c>
      <c r="F7" s="111">
        <f>D7/D$1*100</f>
        <v>0.16873652232768255</v>
      </c>
    </row>
    <row r="8" spans="2:24" x14ac:dyDescent="0.4">
      <c r="B8" s="105" t="s">
        <v>143</v>
      </c>
      <c r="C8" s="105">
        <v>39</v>
      </c>
      <c r="D8" s="112">
        <v>1138</v>
      </c>
      <c r="E8" s="111">
        <f>C8/C$1*100</f>
        <v>6.9767441860465116</v>
      </c>
      <c r="F8" s="111">
        <f>D8/D$1*100</f>
        <v>0.3582503030016842</v>
      </c>
      <c r="W8" s="113"/>
      <c r="X8" s="113"/>
    </row>
    <row r="9" spans="2:24" x14ac:dyDescent="0.4">
      <c r="B9" s="105" t="s">
        <v>142</v>
      </c>
      <c r="C9" s="105">
        <v>50</v>
      </c>
      <c r="D9" s="112">
        <v>1640</v>
      </c>
      <c r="E9" s="111">
        <f>C9/C$1*100</f>
        <v>8.9445438282647594</v>
      </c>
      <c r="F9" s="111">
        <f>D9/D$1*100</f>
        <v>0.51628338921156602</v>
      </c>
      <c r="W9" s="113"/>
      <c r="X9" s="113"/>
    </row>
    <row r="10" spans="2:24" x14ac:dyDescent="0.4">
      <c r="B10" s="105" t="s">
        <v>141</v>
      </c>
      <c r="C10" s="105">
        <v>37</v>
      </c>
      <c r="D10" s="112">
        <v>1770</v>
      </c>
      <c r="E10" s="111">
        <f>C10/C$1*100</f>
        <v>6.6189624329159216</v>
      </c>
      <c r="F10" s="111">
        <f>D10/D$1*100</f>
        <v>0.55720829201492184</v>
      </c>
      <c r="W10" s="113"/>
      <c r="X10" s="113"/>
    </row>
    <row r="11" spans="2:24" x14ac:dyDescent="0.4">
      <c r="B11" s="105" t="s">
        <v>140</v>
      </c>
      <c r="C11" s="105">
        <v>37</v>
      </c>
      <c r="D11" s="112">
        <v>2771</v>
      </c>
      <c r="E11" s="111">
        <f>C11/C$1*100</f>
        <v>6.6189624329159216</v>
      </c>
      <c r="F11" s="111">
        <f>D11/D$1*100</f>
        <v>0.87233004360076183</v>
      </c>
      <c r="W11" s="113"/>
      <c r="X11" s="113"/>
    </row>
    <row r="12" spans="2:24" x14ac:dyDescent="0.4">
      <c r="B12" s="105" t="s">
        <v>139</v>
      </c>
      <c r="C12" s="105">
        <v>52</v>
      </c>
      <c r="D12" s="112">
        <v>4217</v>
      </c>
      <c r="E12" s="111">
        <f>C12/C$1*100</f>
        <v>9.3023255813953494</v>
      </c>
      <c r="F12" s="111">
        <f>D12/D$1*100</f>
        <v>1.3275408855519353</v>
      </c>
      <c r="W12" s="113"/>
      <c r="X12" s="113"/>
    </row>
    <row r="13" spans="2:24" x14ac:dyDescent="0.4">
      <c r="B13" s="105" t="s">
        <v>138</v>
      </c>
      <c r="C13" s="105">
        <v>50</v>
      </c>
      <c r="D13" s="112">
        <v>7005</v>
      </c>
      <c r="E13" s="111">
        <f>C13/C$1*100</f>
        <v>8.9445438282647594</v>
      </c>
      <c r="F13" s="111">
        <f>D13/D$1*100</f>
        <v>2.2052226472115977</v>
      </c>
      <c r="W13" s="113"/>
      <c r="X13" s="113"/>
    </row>
    <row r="14" spans="2:24" x14ac:dyDescent="0.4">
      <c r="B14" s="105" t="s">
        <v>137</v>
      </c>
      <c r="C14" s="105">
        <v>42</v>
      </c>
      <c r="D14" s="112">
        <v>10660</v>
      </c>
      <c r="E14" s="111">
        <f>C14/C$1*100</f>
        <v>7.5134168157423975</v>
      </c>
      <c r="F14" s="111">
        <f>D14/D$1*100</f>
        <v>3.3558420298751792</v>
      </c>
      <c r="W14" s="113"/>
      <c r="X14" s="113"/>
    </row>
    <row r="15" spans="2:24" x14ac:dyDescent="0.4">
      <c r="B15" s="105" t="s">
        <v>136</v>
      </c>
      <c r="C15" s="105">
        <v>49</v>
      </c>
      <c r="D15" s="112">
        <v>14753</v>
      </c>
      <c r="E15" s="111">
        <f>C15/C$1*100</f>
        <v>8.7656529516994635</v>
      </c>
      <c r="F15" s="111">
        <f>D15/D$1*100</f>
        <v>4.6443468542916051</v>
      </c>
      <c r="W15" s="113"/>
      <c r="X15" s="113"/>
    </row>
    <row r="16" spans="2:24" x14ac:dyDescent="0.4">
      <c r="B16" s="105" t="s">
        <v>135</v>
      </c>
      <c r="C16" s="105">
        <v>49</v>
      </c>
      <c r="D16" s="112">
        <v>20960</v>
      </c>
      <c r="E16" s="111">
        <f>C16/C$1*100</f>
        <v>8.7656529516994635</v>
      </c>
      <c r="F16" s="111">
        <f>D16/D$1*100</f>
        <v>6.5983535596795262</v>
      </c>
      <c r="W16" s="113"/>
      <c r="X16" s="113"/>
    </row>
    <row r="17" spans="2:24" x14ac:dyDescent="0.4">
      <c r="B17" s="105" t="s">
        <v>134</v>
      </c>
      <c r="C17" s="105">
        <v>25</v>
      </c>
      <c r="D17" s="112">
        <v>23497</v>
      </c>
      <c r="E17" s="111">
        <f>C17/C$1*100</f>
        <v>4.4722719141323797</v>
      </c>
      <c r="F17" s="111">
        <f>D17/D$1*100</f>
        <v>7.3970187782342478</v>
      </c>
      <c r="W17" s="113"/>
      <c r="X17" s="113"/>
    </row>
    <row r="18" spans="2:24" x14ac:dyDescent="0.4">
      <c r="B18" s="105" t="s">
        <v>133</v>
      </c>
      <c r="C18" s="105">
        <v>25</v>
      </c>
      <c r="D18" s="112">
        <v>28106</v>
      </c>
      <c r="E18" s="111">
        <f>C18/C$1*100</f>
        <v>4.4722719141323797</v>
      </c>
      <c r="F18" s="111">
        <f>D18/D$1*100</f>
        <v>8.8479639860855333</v>
      </c>
      <c r="W18" s="113"/>
      <c r="X18" s="113"/>
    </row>
    <row r="19" spans="2:24" x14ac:dyDescent="0.4">
      <c r="B19" s="105" t="s">
        <v>132</v>
      </c>
      <c r="C19" s="105">
        <v>32</v>
      </c>
      <c r="D19" s="112">
        <v>40713</v>
      </c>
      <c r="E19" s="111">
        <f>C19/C$1*100</f>
        <v>5.7245080500894456</v>
      </c>
      <c r="F19" s="111">
        <f>D19/D$1*100</f>
        <v>12.816735137177126</v>
      </c>
    </row>
    <row r="20" spans="2:24" x14ac:dyDescent="0.4">
      <c r="B20" s="105" t="s">
        <v>131</v>
      </c>
      <c r="C20" s="105">
        <v>36</v>
      </c>
      <c r="D20" s="112">
        <v>57523</v>
      </c>
      <c r="E20" s="111">
        <f>C20/C$1*100</f>
        <v>6.4400715563506266</v>
      </c>
      <c r="F20" s="111">
        <f>D20/D$1*100</f>
        <v>18.108639876595678</v>
      </c>
    </row>
    <row r="21" spans="2:24" x14ac:dyDescent="0.4">
      <c r="B21" s="105" t="s">
        <v>130</v>
      </c>
      <c r="C21" s="105">
        <f>4+4+3+2+2</f>
        <v>15</v>
      </c>
      <c r="D21" s="112">
        <v>55126</v>
      </c>
      <c r="E21" s="111">
        <f>C21/C$1*100</f>
        <v>2.6833631484794274</v>
      </c>
      <c r="F21" s="111">
        <f>D21/D$1*100</f>
        <v>17.354047630290726</v>
      </c>
    </row>
    <row r="22" spans="2:24" x14ac:dyDescent="0.4">
      <c r="B22" s="105" t="s">
        <v>129</v>
      </c>
      <c r="C22" s="105">
        <f>2+3+4</f>
        <v>9</v>
      </c>
      <c r="D22" s="112">
        <v>32570</v>
      </c>
      <c r="E22" s="111">
        <f>C22/C$1*100</f>
        <v>1.6100178890876566</v>
      </c>
      <c r="F22" s="111">
        <f>D22/D$1*100</f>
        <v>10.253262186963845</v>
      </c>
    </row>
    <row r="23" spans="2:24" x14ac:dyDescent="0.4">
      <c r="B23" s="105" t="s">
        <v>128</v>
      </c>
      <c r="C23" s="105">
        <v>2</v>
      </c>
      <c r="D23" s="112">
        <v>11313</v>
      </c>
      <c r="E23" s="111">
        <f>C23/C$1*100</f>
        <v>0.35778175313059035</v>
      </c>
      <c r="F23" s="111">
        <f>D23/D$1*100</f>
        <v>3.5614109647258823</v>
      </c>
    </row>
    <row r="24" spans="2:24" x14ac:dyDescent="0.4">
      <c r="B24" s="105" t="s">
        <v>127</v>
      </c>
      <c r="C24" s="105">
        <v>1</v>
      </c>
      <c r="D24" s="112">
        <v>2207</v>
      </c>
      <c r="E24" s="111">
        <f>C24/C$1*100</f>
        <v>0.17889087656529518</v>
      </c>
      <c r="F24" s="111">
        <f>D24/D$1*100</f>
        <v>0.6947789268231257</v>
      </c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D742-4D27-43FF-B2C0-1B2EFFE845BD}">
  <dimension ref="A1:O35"/>
  <sheetViews>
    <sheetView zoomScaleNormal="100" workbookViewId="0">
      <selection activeCell="B23" sqref="B23"/>
    </sheetView>
  </sheetViews>
  <sheetFormatPr defaultColWidth="8.8984375" defaultRowHeight="17.399999999999999" x14ac:dyDescent="0.4"/>
  <cols>
    <col min="1" max="1" width="11" customWidth="1"/>
    <col min="2" max="14" width="8.3984375" customWidth="1"/>
  </cols>
  <sheetData>
    <row r="1" spans="1:15" ht="19.2" x14ac:dyDescent="0.4">
      <c r="A1" s="123"/>
      <c r="B1" s="123" t="s">
        <v>68</v>
      </c>
      <c r="C1" s="123"/>
      <c r="D1" s="123" t="s">
        <v>69</v>
      </c>
      <c r="E1" s="123"/>
      <c r="G1" s="124" t="s">
        <v>163</v>
      </c>
      <c r="H1" s="118"/>
      <c r="I1" s="118"/>
      <c r="J1" s="118"/>
      <c r="K1" s="118"/>
      <c r="L1" s="118"/>
      <c r="M1" s="118"/>
      <c r="N1" s="118"/>
      <c r="O1" s="118"/>
    </row>
    <row r="2" spans="1:15" x14ac:dyDescent="0.4">
      <c r="A2" s="123" t="s">
        <v>61</v>
      </c>
      <c r="B2" s="123" t="s">
        <v>83</v>
      </c>
      <c r="C2" s="123" t="s">
        <v>84</v>
      </c>
      <c r="D2" s="123" t="s">
        <v>83</v>
      </c>
      <c r="E2" s="123" t="s">
        <v>84</v>
      </c>
      <c r="G2" s="118"/>
      <c r="H2" s="118"/>
      <c r="I2" s="118"/>
      <c r="J2" s="118"/>
      <c r="K2" s="118"/>
      <c r="L2" s="118"/>
      <c r="M2" s="118"/>
      <c r="N2" s="118"/>
      <c r="O2" s="118"/>
    </row>
    <row r="3" spans="1:15" x14ac:dyDescent="0.4">
      <c r="A3" s="121" t="s">
        <v>162</v>
      </c>
      <c r="B3" s="120">
        <v>0.33333299999999999</v>
      </c>
      <c r="C3" s="120"/>
      <c r="D3" s="120"/>
      <c r="E3" s="120"/>
      <c r="G3" s="118"/>
      <c r="H3" s="118"/>
      <c r="I3" s="118"/>
      <c r="J3" s="118"/>
      <c r="K3" s="118"/>
      <c r="L3" s="118"/>
      <c r="M3" s="118"/>
      <c r="N3" s="118"/>
      <c r="O3" s="118"/>
    </row>
    <row r="4" spans="1:15" x14ac:dyDescent="0.4">
      <c r="A4" s="121" t="s">
        <v>161</v>
      </c>
      <c r="B4" s="120">
        <v>1.3333330000000001</v>
      </c>
      <c r="C4" s="120">
        <v>13</v>
      </c>
      <c r="D4" s="120">
        <v>2</v>
      </c>
      <c r="E4" s="120">
        <v>18</v>
      </c>
      <c r="G4" s="118"/>
      <c r="H4" s="118"/>
      <c r="I4" s="122"/>
      <c r="J4" s="118"/>
      <c r="K4" s="118"/>
      <c r="L4" s="118"/>
      <c r="M4" s="118"/>
      <c r="N4" s="118"/>
      <c r="O4" s="118"/>
    </row>
    <row r="5" spans="1:15" x14ac:dyDescent="0.4">
      <c r="A5" s="121" t="s">
        <v>160</v>
      </c>
      <c r="B5" s="120">
        <v>4</v>
      </c>
      <c r="C5" s="120">
        <v>25.33333</v>
      </c>
      <c r="D5" s="120">
        <v>1.6666669999999999</v>
      </c>
      <c r="E5" s="120">
        <v>35.333329999999997</v>
      </c>
      <c r="G5" s="118"/>
      <c r="H5" s="118"/>
      <c r="I5" s="122"/>
      <c r="J5" s="118"/>
      <c r="K5" s="118"/>
      <c r="L5" s="118"/>
      <c r="M5" s="118"/>
      <c r="N5" s="118"/>
      <c r="O5" s="118"/>
    </row>
    <row r="6" spans="1:15" x14ac:dyDescent="0.4">
      <c r="A6" s="121" t="s">
        <v>159</v>
      </c>
      <c r="B6" s="120">
        <v>5</v>
      </c>
      <c r="C6" s="120">
        <v>28.33333</v>
      </c>
      <c r="D6" s="120">
        <v>6</v>
      </c>
      <c r="E6" s="120">
        <v>32.333329999999997</v>
      </c>
      <c r="G6" s="118"/>
      <c r="H6" s="118"/>
      <c r="I6" s="122"/>
      <c r="J6" s="118"/>
      <c r="K6" s="118"/>
      <c r="L6" s="118"/>
      <c r="M6" s="118"/>
      <c r="N6" s="118"/>
      <c r="O6" s="118"/>
    </row>
    <row r="7" spans="1:15" x14ac:dyDescent="0.4">
      <c r="A7" s="121" t="s">
        <v>158</v>
      </c>
      <c r="B7" s="120">
        <v>6.3333329999999997</v>
      </c>
      <c r="C7" s="120">
        <v>34.666670000000003</v>
      </c>
      <c r="D7" s="120">
        <v>3.6666669999999999</v>
      </c>
      <c r="E7" s="120">
        <v>33.333329999999997</v>
      </c>
      <c r="G7" s="118"/>
      <c r="H7" s="118"/>
      <c r="I7" s="118"/>
      <c r="J7" s="118"/>
      <c r="K7" s="118"/>
      <c r="L7" s="118"/>
      <c r="M7" s="118"/>
      <c r="N7" s="118"/>
      <c r="O7" s="118"/>
    </row>
    <row r="8" spans="1:15" x14ac:dyDescent="0.4">
      <c r="A8" s="121" t="s">
        <v>157</v>
      </c>
      <c r="B8" s="120">
        <v>5.6666670000000003</v>
      </c>
      <c r="C8" s="120">
        <v>36.666670000000003</v>
      </c>
      <c r="D8" s="120">
        <v>4</v>
      </c>
      <c r="E8" s="120">
        <v>26.33333</v>
      </c>
      <c r="G8" s="118"/>
      <c r="H8" s="118"/>
      <c r="I8" s="122"/>
      <c r="J8" s="118"/>
      <c r="K8" s="118"/>
      <c r="L8" s="118"/>
      <c r="M8" s="118"/>
      <c r="N8" s="118"/>
      <c r="O8" s="118"/>
    </row>
    <row r="9" spans="1:15" x14ac:dyDescent="0.4">
      <c r="A9" s="121" t="s">
        <v>156</v>
      </c>
      <c r="B9" s="120">
        <v>3</v>
      </c>
      <c r="C9" s="120">
        <v>23.33333</v>
      </c>
      <c r="D9" s="120">
        <v>3.6666669999999999</v>
      </c>
      <c r="E9" s="120">
        <v>12.66667</v>
      </c>
      <c r="G9" s="118"/>
      <c r="H9" s="118"/>
      <c r="I9" s="122"/>
      <c r="J9" s="118"/>
      <c r="K9" s="118"/>
      <c r="L9" s="118"/>
      <c r="M9" s="118"/>
      <c r="N9" s="118"/>
      <c r="O9" s="118"/>
    </row>
    <row r="10" spans="1:15" x14ac:dyDescent="0.4">
      <c r="A10" s="121" t="s">
        <v>155</v>
      </c>
      <c r="B10" s="120">
        <v>2</v>
      </c>
      <c r="C10" s="120">
        <v>19.33333</v>
      </c>
      <c r="D10" s="120">
        <v>1</v>
      </c>
      <c r="E10" s="120">
        <v>19.66667</v>
      </c>
      <c r="G10" s="118"/>
      <c r="H10" s="118"/>
      <c r="I10" s="122"/>
      <c r="J10" s="118"/>
      <c r="K10" s="118"/>
      <c r="L10" s="118"/>
      <c r="M10" s="118"/>
      <c r="N10" s="118"/>
      <c r="O10" s="118"/>
    </row>
    <row r="11" spans="1:15" x14ac:dyDescent="0.4">
      <c r="A11" s="121" t="s">
        <v>154</v>
      </c>
      <c r="B11" s="120">
        <v>0.33333299999999999</v>
      </c>
      <c r="C11" s="120">
        <v>7.3333329999999997</v>
      </c>
      <c r="D11" s="120">
        <v>2</v>
      </c>
      <c r="E11" s="120">
        <v>3.6666669999999999</v>
      </c>
      <c r="G11" s="118"/>
      <c r="H11" s="118"/>
      <c r="I11" s="118"/>
      <c r="J11" s="118"/>
      <c r="K11" s="118"/>
      <c r="L11" s="118"/>
      <c r="M11" s="118"/>
      <c r="N11" s="118"/>
      <c r="O11" s="118"/>
    </row>
    <row r="12" spans="1:15" x14ac:dyDescent="0.4">
      <c r="G12" s="118"/>
      <c r="H12" s="118"/>
      <c r="I12" s="118"/>
      <c r="J12" s="118"/>
      <c r="K12" s="118"/>
      <c r="L12" s="118"/>
      <c r="M12" s="118"/>
      <c r="N12" s="118"/>
      <c r="O12" s="118"/>
    </row>
    <row r="13" spans="1:15" x14ac:dyDescent="0.4">
      <c r="B13" s="119"/>
      <c r="C13" s="119"/>
      <c r="E13" s="119"/>
      <c r="G13" s="118"/>
      <c r="H13" s="118"/>
      <c r="I13" s="118"/>
      <c r="J13" s="118"/>
      <c r="K13" s="118"/>
      <c r="L13" s="118"/>
      <c r="M13" s="118"/>
      <c r="N13" s="118"/>
      <c r="O13" s="118"/>
    </row>
    <row r="14" spans="1:15" x14ac:dyDescent="0.4">
      <c r="G14" s="118"/>
      <c r="H14" s="118"/>
      <c r="I14" s="118"/>
      <c r="J14" s="118"/>
      <c r="K14" s="118"/>
      <c r="L14" s="118"/>
      <c r="M14" s="118"/>
      <c r="N14" s="118"/>
      <c r="O14" s="118"/>
    </row>
    <row r="15" spans="1:15" x14ac:dyDescent="0.4"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15" x14ac:dyDescent="0.4">
      <c r="C16" s="119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7:15" x14ac:dyDescent="0.4">
      <c r="G17" s="118"/>
      <c r="H17" s="118"/>
      <c r="I17" s="118"/>
      <c r="J17" s="118"/>
      <c r="K17" s="118"/>
      <c r="L17" s="118"/>
      <c r="M17" s="118"/>
      <c r="N17" s="118"/>
      <c r="O17" s="118"/>
    </row>
    <row r="18" spans="7:15" x14ac:dyDescent="0.4">
      <c r="G18" s="118"/>
      <c r="H18" s="118"/>
      <c r="I18" s="118"/>
      <c r="J18" s="118"/>
      <c r="K18" s="118"/>
      <c r="L18" s="118"/>
      <c r="M18" s="118"/>
      <c r="N18" s="118"/>
      <c r="O18" s="118"/>
    </row>
    <row r="19" spans="7:15" x14ac:dyDescent="0.4">
      <c r="G19" s="118"/>
      <c r="H19" s="118"/>
      <c r="I19" s="118"/>
      <c r="J19" s="118"/>
      <c r="K19" s="118"/>
      <c r="L19" s="118"/>
      <c r="M19" s="118"/>
      <c r="N19" s="118"/>
      <c r="O19" s="118"/>
    </row>
    <row r="20" spans="7:15" x14ac:dyDescent="0.4">
      <c r="G20" s="118"/>
      <c r="H20" s="118"/>
      <c r="I20" s="118"/>
      <c r="J20" s="118"/>
      <c r="K20" s="118"/>
      <c r="L20" s="118"/>
      <c r="M20" s="118"/>
      <c r="N20" s="118"/>
      <c r="O20" s="118"/>
    </row>
    <row r="21" spans="7:15" x14ac:dyDescent="0.4">
      <c r="G21" s="118"/>
      <c r="H21" s="118"/>
      <c r="I21" s="118"/>
      <c r="J21" s="118"/>
      <c r="K21" s="118"/>
      <c r="L21" s="118"/>
      <c r="M21" s="118"/>
      <c r="N21" s="118"/>
      <c r="O21" s="118"/>
    </row>
    <row r="22" spans="7:15" x14ac:dyDescent="0.4">
      <c r="G22" s="118"/>
      <c r="H22" s="118"/>
      <c r="I22" s="118"/>
      <c r="J22" s="118"/>
      <c r="K22" s="118"/>
      <c r="L22" s="118"/>
      <c r="M22" s="118"/>
      <c r="N22" s="118"/>
      <c r="O22" s="118"/>
    </row>
    <row r="23" spans="7:15" x14ac:dyDescent="0.4">
      <c r="G23" s="118"/>
      <c r="H23" s="118"/>
      <c r="I23" s="118"/>
      <c r="J23" s="118"/>
      <c r="K23" s="118"/>
      <c r="L23" s="118"/>
      <c r="M23" s="118"/>
      <c r="N23" s="118"/>
      <c r="O23" s="118"/>
    </row>
    <row r="24" spans="7:15" x14ac:dyDescent="0.4">
      <c r="G24" s="118"/>
      <c r="H24" s="118"/>
      <c r="I24" s="118"/>
      <c r="J24" s="118"/>
      <c r="K24" s="118"/>
      <c r="L24" s="118"/>
      <c r="M24" s="118"/>
      <c r="N24" s="118"/>
      <c r="O24" s="118"/>
    </row>
    <row r="25" spans="7:15" x14ac:dyDescent="0.4">
      <c r="G25" s="118"/>
      <c r="H25" s="118"/>
      <c r="I25" s="118"/>
      <c r="J25" s="118"/>
      <c r="K25" s="118"/>
      <c r="L25" s="118"/>
      <c r="M25" s="118"/>
      <c r="N25" s="118"/>
      <c r="O25" s="118"/>
    </row>
    <row r="26" spans="7:15" x14ac:dyDescent="0.4">
      <c r="G26" s="118"/>
      <c r="H26" s="118"/>
      <c r="I26" s="118"/>
      <c r="J26" s="118"/>
      <c r="K26" s="118"/>
      <c r="L26" s="118"/>
      <c r="M26" s="118"/>
      <c r="N26" s="118"/>
      <c r="O26" s="118"/>
    </row>
    <row r="27" spans="7:15" x14ac:dyDescent="0.4">
      <c r="G27" s="118"/>
      <c r="H27" s="118"/>
      <c r="I27" s="118"/>
      <c r="J27" s="118"/>
      <c r="K27" s="118"/>
      <c r="L27" s="118"/>
      <c r="M27" s="118"/>
      <c r="N27" s="118"/>
      <c r="O27" s="118"/>
    </row>
    <row r="28" spans="7:15" x14ac:dyDescent="0.4">
      <c r="G28" s="118"/>
      <c r="H28" s="118"/>
      <c r="I28" s="118"/>
      <c r="J28" s="118"/>
      <c r="K28" s="118"/>
      <c r="L28" s="118"/>
      <c r="M28" s="118"/>
      <c r="N28" s="118"/>
      <c r="O28" s="118"/>
    </row>
    <row r="29" spans="7:15" x14ac:dyDescent="0.4">
      <c r="G29" s="118"/>
      <c r="H29" s="118"/>
      <c r="I29" s="118"/>
      <c r="J29" s="118"/>
      <c r="K29" s="118"/>
      <c r="L29" s="118"/>
      <c r="M29" s="118"/>
      <c r="N29" s="118"/>
      <c r="O29" s="118"/>
    </row>
    <row r="30" spans="7:15" x14ac:dyDescent="0.4">
      <c r="G30" s="118"/>
      <c r="H30" s="118"/>
      <c r="I30" s="118"/>
      <c r="J30" s="118"/>
      <c r="K30" s="118"/>
      <c r="L30" s="118"/>
      <c r="M30" s="118"/>
      <c r="N30" s="118"/>
      <c r="O30" s="118"/>
    </row>
    <row r="31" spans="7:15" x14ac:dyDescent="0.4">
      <c r="G31" s="118"/>
      <c r="H31" s="118"/>
      <c r="I31" s="118"/>
      <c r="J31" s="118"/>
      <c r="K31" s="118"/>
      <c r="L31" s="118"/>
      <c r="M31" s="118"/>
      <c r="N31" s="118"/>
      <c r="O31" s="118"/>
    </row>
    <row r="32" spans="7:15" x14ac:dyDescent="0.4">
      <c r="G32" s="118"/>
      <c r="H32" s="118"/>
      <c r="I32" s="118"/>
      <c r="J32" s="118"/>
      <c r="K32" s="118"/>
      <c r="L32" s="118"/>
      <c r="M32" s="118"/>
      <c r="N32" s="118"/>
      <c r="O32" s="118"/>
    </row>
    <row r="33" spans="7:15" x14ac:dyDescent="0.4">
      <c r="G33" s="118"/>
      <c r="H33" s="118"/>
      <c r="I33" s="118"/>
      <c r="J33" s="118"/>
      <c r="K33" s="118"/>
      <c r="L33" s="118"/>
      <c r="M33" s="118"/>
      <c r="N33" s="118"/>
      <c r="O33" s="118"/>
    </row>
    <row r="34" spans="7:15" x14ac:dyDescent="0.4">
      <c r="G34" s="118"/>
      <c r="H34" s="118"/>
      <c r="I34" s="118"/>
      <c r="J34" s="118"/>
      <c r="K34" s="118"/>
      <c r="L34" s="118"/>
      <c r="M34" s="118"/>
      <c r="N34" s="118"/>
      <c r="O34" s="118"/>
    </row>
    <row r="35" spans="7:15" x14ac:dyDescent="0.4">
      <c r="G35" s="118"/>
      <c r="H35" s="118"/>
      <c r="I35" s="118"/>
      <c r="J35" s="118"/>
      <c r="K35" s="118"/>
      <c r="L35" s="118"/>
      <c r="M35" s="118"/>
      <c r="N35" s="118"/>
      <c r="O35" s="118"/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7A95-C1FE-45BE-B891-5B534ADF1CD9}">
  <dimension ref="A1:I15"/>
  <sheetViews>
    <sheetView zoomScaleNormal="100" workbookViewId="0">
      <selection activeCell="B23" sqref="B23"/>
    </sheetView>
  </sheetViews>
  <sheetFormatPr defaultColWidth="8.8984375" defaultRowHeight="17.399999999999999" x14ac:dyDescent="0.4"/>
  <cols>
    <col min="1" max="1" width="8.8984375" customWidth="1"/>
    <col min="2" max="2" width="12.5" customWidth="1"/>
    <col min="3" max="3" width="11.3984375" customWidth="1"/>
    <col min="6" max="6" width="21.09765625" customWidth="1"/>
  </cols>
  <sheetData>
    <row r="1" spans="1:9" ht="19.2" x14ac:dyDescent="0.4">
      <c r="I1" s="115" t="s">
        <v>166</v>
      </c>
    </row>
    <row r="3" spans="1:9" x14ac:dyDescent="0.4">
      <c r="A3" s="121"/>
      <c r="B3" s="123" t="s">
        <v>165</v>
      </c>
      <c r="C3" s="123" t="s">
        <v>65</v>
      </c>
      <c r="F3" s="123" t="s">
        <v>164</v>
      </c>
    </row>
    <row r="4" spans="1:9" x14ac:dyDescent="0.4">
      <c r="A4" s="121">
        <v>2011</v>
      </c>
      <c r="B4" s="121">
        <v>31</v>
      </c>
      <c r="C4" s="126">
        <f>B4/F4*100000</f>
        <v>6.1862077878748555E-2</v>
      </c>
      <c r="F4" s="125">
        <v>50111475.5</v>
      </c>
    </row>
    <row r="5" spans="1:9" x14ac:dyDescent="0.4">
      <c r="A5" s="121">
        <v>2012</v>
      </c>
      <c r="B5" s="121">
        <v>44</v>
      </c>
      <c r="C5" s="126">
        <f>B5/F5*100000</f>
        <v>8.7396397653569602E-2</v>
      </c>
      <c r="F5" s="125">
        <v>50345324.5</v>
      </c>
    </row>
    <row r="6" spans="1:9" x14ac:dyDescent="0.4">
      <c r="A6" s="121">
        <v>2013</v>
      </c>
      <c r="B6" s="121">
        <v>42</v>
      </c>
      <c r="C6" s="126">
        <f>B6/F6*100000</f>
        <v>8.3071342964855591E-2</v>
      </c>
      <c r="F6" s="125">
        <v>50558951.5</v>
      </c>
    </row>
    <row r="7" spans="1:9" x14ac:dyDescent="0.4">
      <c r="A7" s="121">
        <v>2014</v>
      </c>
      <c r="B7" s="121">
        <v>55</v>
      </c>
      <c r="C7" s="126">
        <f>B7/F7*100000</f>
        <v>0.10834629319160956</v>
      </c>
      <c r="F7" s="127">
        <v>50763158</v>
      </c>
    </row>
    <row r="8" spans="1:9" x14ac:dyDescent="0.4">
      <c r="A8" s="121">
        <v>2015</v>
      </c>
      <c r="B8" s="121">
        <v>70</v>
      </c>
      <c r="C8" s="126">
        <f>B8/F8*100000</f>
        <v>0.13738496241903045</v>
      </c>
      <c r="F8" s="127">
        <v>50951719</v>
      </c>
    </row>
    <row r="9" spans="1:9" x14ac:dyDescent="0.4">
      <c r="A9" s="121">
        <v>2016</v>
      </c>
      <c r="B9" s="121">
        <v>127</v>
      </c>
      <c r="C9" s="126">
        <f>B9/F9*100000</f>
        <v>0.24846921686014675</v>
      </c>
      <c r="F9" s="125">
        <v>51112971.5</v>
      </c>
    </row>
    <row r="10" spans="1:9" x14ac:dyDescent="0.4">
      <c r="A10" s="121">
        <v>2017</v>
      </c>
      <c r="B10" s="121">
        <v>101</v>
      </c>
      <c r="C10" s="126">
        <f>B10/F10*100000</f>
        <v>0.19714739816966012</v>
      </c>
      <c r="F10" s="127">
        <v>51230704</v>
      </c>
    </row>
    <row r="11" spans="1:9" x14ac:dyDescent="0.4">
      <c r="A11" s="121">
        <v>2018</v>
      </c>
      <c r="B11" s="121">
        <v>113</v>
      </c>
      <c r="C11" s="126">
        <f>B11/F11*100000</f>
        <v>0.22026912813453811</v>
      </c>
      <c r="F11" s="125">
        <v>51300879.5</v>
      </c>
    </row>
    <row r="12" spans="1:9" x14ac:dyDescent="0.4">
      <c r="A12" s="121">
        <v>2019</v>
      </c>
      <c r="B12" s="121">
        <v>89</v>
      </c>
      <c r="C12" s="126">
        <f>B12/F12*100000</f>
        <v>0.17336281007557772</v>
      </c>
      <c r="F12" s="125">
        <v>51337423.5</v>
      </c>
    </row>
    <row r="13" spans="1:9" x14ac:dyDescent="0.4">
      <c r="A13" s="121">
        <v>2020</v>
      </c>
      <c r="B13" s="121">
        <v>148</v>
      </c>
      <c r="C13" s="126">
        <f>B13/F13*100000</f>
        <v>0.28822227015973106</v>
      </c>
      <c r="F13" s="127">
        <v>51349259</v>
      </c>
    </row>
    <row r="14" spans="1:9" x14ac:dyDescent="0.4">
      <c r="A14" s="121">
        <v>2021</v>
      </c>
      <c r="B14" s="121">
        <v>169</v>
      </c>
      <c r="C14" s="126">
        <f>B14/F14*100000</f>
        <v>0.32922129763743296</v>
      </c>
      <c r="F14" s="125">
        <v>51333252.5</v>
      </c>
    </row>
    <row r="15" spans="1:9" x14ac:dyDescent="0.4">
      <c r="A15" s="121"/>
      <c r="B15" s="121"/>
      <c r="C15" s="121"/>
    </row>
  </sheetData>
  <phoneticPr fontId="4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Supplement 1</vt:lpstr>
      <vt:lpstr>Supplement 2</vt:lpstr>
      <vt:lpstr>Supplement 3</vt:lpstr>
      <vt:lpstr>Supplement 4</vt:lpstr>
      <vt:lpstr>Supplement 5</vt:lpstr>
      <vt:lpstr>S6-figure1</vt:lpstr>
      <vt:lpstr>S6-figure2</vt:lpstr>
      <vt:lpstr>S6-figure3</vt:lpstr>
      <vt:lpstr>S6-figure4</vt:lpstr>
      <vt:lpstr>S6-figure5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Guhmok5</cp:lastModifiedBy>
  <dcterms:created xsi:type="dcterms:W3CDTF">2023-11-16T06:22:11Z</dcterms:created>
  <dcterms:modified xsi:type="dcterms:W3CDTF">2024-04-23T05:31:39Z</dcterms:modified>
</cp:coreProperties>
</file>